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410" windowHeight="5280" firstSheet="2" activeTab="3"/>
  </bookViews>
  <sheets>
    <sheet name="GASTOS IV TRI" sheetId="1" state="hidden" r:id="rId1"/>
    <sheet name="INGRES IV TRI" sheetId="2" state="hidden" r:id="rId2"/>
    <sheet name="2017-G" sheetId="3" r:id="rId3"/>
    <sheet name="2017-I" sheetId="4" r:id="rId4"/>
    <sheet name="PIP" sheetId="5" r:id="rId5"/>
  </sheets>
  <definedNames/>
  <calcPr fullCalcOnLoad="1"/>
</workbook>
</file>

<file path=xl/sharedStrings.xml><?xml version="1.0" encoding="utf-8"?>
<sst xmlns="http://schemas.openxmlformats.org/spreadsheetml/2006/main" count="473" uniqueCount="156">
  <si>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</si>
  <si>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</si>
  <si>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</si>
  <si>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</si>
  <si>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</si>
  <si>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</si>
  <si>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</si>
  <si>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</si>
  <si>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</si>
  <si>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</si>
  <si>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</si>
  <si>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</si>
  <si>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</si>
  <si>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</si>
  <si>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</si>
  <si>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</si>
  <si>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</si>
  <si>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</si>
  <si>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</si>
  <si>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</si>
  <si>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</si>
  <si>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</si>
  <si>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</si>
  <si>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</si>
  <si>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</si>
  <si>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</si>
  <si>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</si>
  <si>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</si>
  <si>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</si>
  <si>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</si>
  <si>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</si>
  <si>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</si>
  <si>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</si>
  <si>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</si>
  <si>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</si>
  <si>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</si>
  <si>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</si>
  <si>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</si>
  <si>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</si>
  <si>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</si>
  <si>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</si>
  <si>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</si>
  <si>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</si>
  <si>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</si>
  <si>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</si>
  <si>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</si>
  <si>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</si>
  <si>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</si>
  <si>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</si>
  <si>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</si>
  <si>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</si>
  <si>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</si>
  <si>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</si>
  <si>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</si>
  <si>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>MEJORAMIENTO DEL SERVICIO ACADEMICO Y DE INVESTIGACION EN LA FACULTAD DE CIENCIAS ECONOMICAS DE LA UNIVERSIDAD NACIONAL DE TRUJILLO.</t>
  </si>
  <si>
    <t>NIVEL DE EJECUCIÓN DEL PROYECTO</t>
  </si>
  <si>
    <t>2001621</t>
  </si>
  <si>
    <t>2056191</t>
  </si>
  <si>
    <t>2115342</t>
  </si>
  <si>
    <t>2131957</t>
  </si>
  <si>
    <t>2131955</t>
  </si>
  <si>
    <t>2145578</t>
  </si>
  <si>
    <t>2158744</t>
  </si>
  <si>
    <t>2234640</t>
  </si>
  <si>
    <t>2202562</t>
  </si>
  <si>
    <t>2202561</t>
  </si>
  <si>
    <t>COSTO DEL PROYECTO</t>
  </si>
  <si>
    <t/>
  </si>
  <si>
    <t>00045708</t>
  </si>
  <si>
    <t>00139460</t>
  </si>
  <si>
    <t>00145594</t>
  </si>
  <si>
    <t>00145593</t>
  </si>
  <si>
    <t>00173753</t>
  </si>
  <si>
    <t>00173754</t>
  </si>
  <si>
    <t>00305790</t>
  </si>
  <si>
    <t>00295377</t>
  </si>
  <si>
    <t>00236796</t>
  </si>
  <si>
    <t>14.1 DONACIONES Y TANSFERENCIAS CORRIENTES</t>
  </si>
  <si>
    <t>14.2 DONACIONES DE CAPITAL</t>
  </si>
  <si>
    <t>00112019</t>
  </si>
  <si>
    <t>00145526</t>
  </si>
  <si>
    <t>00191014</t>
  </si>
  <si>
    <t>00130608</t>
  </si>
  <si>
    <t>00205633</t>
  </si>
  <si>
    <t>00169776</t>
  </si>
  <si>
    <t>02320890</t>
  </si>
  <si>
    <t>2092383</t>
  </si>
  <si>
    <t>2131956</t>
  </si>
  <si>
    <t>2150242</t>
  </si>
  <si>
    <t>2158743</t>
  </si>
  <si>
    <t>2158745</t>
  </si>
  <si>
    <t>2234642</t>
  </si>
  <si>
    <t>2320890</t>
  </si>
  <si>
    <t>ESTUDIOS DE PRE-INVERSION</t>
  </si>
  <si>
    <t>PUESTA EN VALOR DE LOS RECURSOS NATURALES Y CULTURALES ENCONTRADOS EN EL COMPLEJO ARQUEOLOGICO HUACAS DEL SOL Y LA LUNA - UNIVERSIDAD NACIONAL DE TRUJILLO</t>
  </si>
  <si>
    <t>AMPLIACION Y MEJORAMIENTO DEL SERVICIO DE FORMACION ACADEMICO PROFESIONAL E INVESTIGACION EN LA FACULTAD DE CIENCIAS AGROPECUARIAS DE LA UNIVERSIDAD NACIONAL DE TRUJILLO</t>
  </si>
  <si>
    <t>MEJORAMIENTO DEL SERVICIO DE FORMACION ACADEMICO-PROFESIONAL Y DE INVESTIGACION EN LA ESCUELA DE INGENIERIA DE MATERIALES DE LA UNIVERSIDAD NACIONAL DE TRUJILLO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</si>
  <si>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</si>
  <si>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</si>
  <si>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DE FORMACION ACADEMICO PROFESIONAL EN LA FACULTAD DE DERECHO Y CIENCIAS POLITICAS DE LA UNIVERSIDAD NACIONAL DE TRUJILLO</t>
  </si>
  <si>
    <t>MEJORAMIENTO DEL SISTEMA ELECTRICO DE MEDIA Y BAJA TENSION EN LA CIUDAD UNIVERSITARIA DE LA UNIVERSIDAD NACIONAL DE TRUJILLO</t>
  </si>
  <si>
    <t>MEJORAMIENTO DEL SERVICIO DE AGUA POTABLE Y SANEAMIENTO EN LA CIUDAD UNIVERSITARIA DE LA UNIVERSIDAD NACIONAL DE TRUJILLO</t>
  </si>
  <si>
    <t>MEJORAMIENTO DEL SERVICIO ACADEMICO Y DE INVESTIGACION EN LA ESCUELA DE INGENIERIA DE SISTEMAS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</si>
  <si>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</si>
  <si>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</si>
  <si>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LA INVESTIGACION EN LA ESPECIALIDAD DE ESTOMATOLOGIA DE LA UNIVERSIDAD NACIONAL DE TRUJILLO</t>
  </si>
  <si>
    <t>MEJORAMIENTO Y AMPLIACION DEL SERVICIO DE ASISTENCIA ALIMENTARIA DE LA UNIVERSIDAD NACIONAL DE TRUJILLO, DISTRITO DE TRUJILLO, PROVINCIA DE TRUJILLO, DEPARTAMENTO DE LA LIBERTAD</t>
  </si>
  <si>
    <t>00087724</t>
  </si>
  <si>
    <t>02336637</t>
  </si>
  <si>
    <t>02336777</t>
  </si>
  <si>
    <t>2088119</t>
  </si>
  <si>
    <t>2336637</t>
  </si>
  <si>
    <t>2336777</t>
  </si>
  <si>
    <t>AMPLIACION Y MEJORAMIENTO DEL SERVICIO ACADEMICO DE INVESTIGACION DE LA FACULTAD DE ENFERMERIA DE LA UNIVERSIDAD NACIONAL DE TRUJILLO</t>
  </si>
  <si>
    <t>MEJORAMIENTO DEL SERVICIO DE FORMACION PROFESIONAL DE LAS ESCUELAS DE ARQUITECTURA Y URBANISMO E INGENIERIA CIVIL DE LA UNIVERSIDAD NACIONAL DE TRUJILLO, DISTRITO DE TRUJILLO, PROVINCIA DE TRUJILLO, DEPARTAMENTO DE LA LIBERTAD</t>
  </si>
  <si>
    <t>MEJORAMIENTO Y AMPLIACION DEL SERVICIO BIBLIOTECOLOGICO DE LA BIBLIOTECA CENTRAL DE LA UNIVERSIDAD NACIONAL DE TRUJILLO, DISTRITO DE TRUJILLO, PROVINCIA DE TRUJILLO, DEPARTAMENTO DE LA LIBERTAD</t>
  </si>
  <si>
    <t>2381431</t>
  </si>
  <si>
    <t>02381431</t>
  </si>
  <si>
    <t>REPOSICION DE EQUIPOS PARA LOS LABORATORIOS ESPECIALIZADOS DE INVESTIGACION DE LA CIUDAD UNIVERSITARIA: LABORATORIO DE GENETICA Y BIOLOGIA MOLECULAR, LABORATORIO DE MICROBIOLOGIA Y PARASITOLOGIA MOLECULAR, LABORATORIO DE CATALISIS ADSORBENTES Y MATER</t>
  </si>
  <si>
    <t>PROYECTOS DE INVERSIÓN PÚBLICA CORRESPONDIENTE AL EJERCICIO DEL AÑO 2017</t>
  </si>
  <si>
    <t>ADQUISICION DE CAMPANA EXTRACTORA PARA USO COMERCIAL, ADQUISICION DE ESPECTROFOTOMETROS, ADQUISICION DE CROMATOGRAFOS PARA CROMATOGRAFIA DE LIQUIDO DE ALTA PRESION Y ADQUISICION DE PURIFICADOR DE AGUA EN EL(LA) UNIVERSIDAD NACIONAL DE TRUJILLO EN LA</t>
  </si>
  <si>
    <t>ADQUISICION DE ESCANERES EN EL(LA) UNIVERSIDAD NACIONAL DE TRUJILLO EN LA LOCALIDAD TRUJILLO, DISTRITO DE TRUJILLO, PROVINCIA TRUJILLO, DEPARTAMENTO LA LIBERTAD</t>
  </si>
  <si>
    <t>ADQUISICION DE BALANZAS ANALITICAS EN EL(LA) UNIVERSIDAD NACIONAL DE TRUJILLO EN LA LOCALIDAD TRUJILLO, DISTRITO DE TRUJILLO, PROVINCIA TRUJILLO, DEPARTAMENTO LA LIBERTAD</t>
  </si>
  <si>
    <t>ADQUISICION DE CONGELADORES VERTICALES Y ADQUISICION DE REFRIGERADORES PARA PROPOSITOS GENERALES O NEVERAS CONGELADORES EN EL(LA) UNIVERSIDAD NACIONAL DE TRUJILLO EN LA LOCALIDAD TRUJILLO, DISTRITO DE TRUJILLO, PROVINCIA TRUJILLO, DEPARTAMENTO LA LIB</t>
  </si>
  <si>
    <t>ADQUISICION DE BANCOS DE TRABAJO Y ADQUISICION DE MAQUINAS ELECTRONICAS DE PRUEBAS EN EL(LA) UNIVERSIDAD NACIONAL DE TRUJILLO EN LA LOCALIDAD TRUJILLO, DISTRITO DE TRUJILLO, PROVINCIA TRUJILLO, DEPARTAMENTO LA LIBERTAD</t>
  </si>
  <si>
    <t>RENOVACION DE CABLE DE CONEXION DE COMUNICACION DE DATOS EN EL(LA) UNIVERSIDAD NACIONAL DE TRUJILLO EN LA LOCALIDAD TRUJILLO, DISTRITO DE TRUJILLO, PROVINCIA TRUJILLO, DEPARTAMENTO LA LIBERTAD</t>
  </si>
  <si>
    <t>ADQUISICION DE BOMBAS CENTRIFUGAS PARA LABORATORIO, ADQUISICION DE MOTORES DE TURBINA, ADQUISICION DE TALADROS Y ADQUISICION DE MAQUINAS SOLDADORAS O SUMINISTROS DE LABORATORIO DENTAL EN EL(LA) UNIVERSIDAD NACIONAL DE TRUJILLO EN LA LOCALIDAD TRUJILL</t>
  </si>
  <si>
    <t>ADQUISICION DE PURIFICADOR DE AGUA, ADQUISICION DE CAMPANA EXTRACTORA PARA USO COMERCIAL Y ADQUISICION DE ESTACION TOTAL EN EL(LA) UNIVERSIDAD NACIONAL DE TRUJILLO EN LA LOCALIDAD TRUJILLO, DISTRITO DE TRUJILLO, PROVINCIA TRUJILLO, DEPARTAMENTO LA LI</t>
  </si>
  <si>
    <t>RENOVACION DE PANTALLAS EN EL(LA) ESCUELA DE POSTGRADO DE LA UNIVERSIDAD NACIONAL DE TRUJILLO EN LA LOCALIDAD TRUJILLO, DISTRITO DE TRUJILLO, PROVINCIA TRUJILLO, DEPARTAMENTO LA LIBERTAD</t>
  </si>
  <si>
    <t>ADQUISICION DE AUTOBUSES EN EL(LA) CIUDAD UNIVERSITARIA EN LA LOCALIDAD TRUJILLO, DISTRITO DE TRUJILLO, PROVINCIA TRUJILLO, DEPARTAMENTO LA LIBERTAD</t>
  </si>
  <si>
    <t>2397333</t>
  </si>
  <si>
    <t>2397337</t>
  </si>
  <si>
    <t>2397479</t>
  </si>
  <si>
    <t>2397604</t>
  </si>
  <si>
    <t>2397625</t>
  </si>
  <si>
    <t>2397636</t>
  </si>
  <si>
    <t>2397640</t>
  </si>
  <si>
    <t>2397659</t>
  </si>
  <si>
    <t>2397745</t>
  </si>
  <si>
    <t>2400569</t>
  </si>
  <si>
    <t>02397333</t>
  </si>
  <si>
    <t>02397337</t>
  </si>
  <si>
    <t>02397479</t>
  </si>
  <si>
    <t>02397604</t>
  </si>
  <si>
    <t>02397625</t>
  </si>
  <si>
    <t>02397636</t>
  </si>
  <si>
    <t>02397640</t>
  </si>
  <si>
    <t>02397659</t>
  </si>
  <si>
    <t>02397745</t>
  </si>
  <si>
    <t>02400569</t>
  </si>
  <si>
    <t>PIM _2017</t>
  </si>
  <si>
    <t>TOTAL S/</t>
  </si>
  <si>
    <t>PRESUPUESTO INSTITUCIONAL DE APERTURA, MODIFICADO Y EJECUCIÓN DEL GASTO POR FUENTES DE FINANCIAMIENTO CORRESPONDIENTE AL AÑO FISCAL 2017</t>
  </si>
  <si>
    <t>PRESUPUESTO INSTITUCIONAL DE APERTURA, MODIFICADO Y EJECUCIÓN DE LOS INGRESOS POR FUENTES DE FINANCIAMIENTO CORRESPONDIENTE AL AÑO FISCAL 2017</t>
  </si>
  <si>
    <t>MEJORAMIENTO DEL SERVICIO DE FORMACION ACADEMICO-PROFESIONAL Y DE INVESTIGACION EN LA ESCUELA DE INGENIERIA INDUSTRIAL DE LA UNIVERSIDAD NACIONAL DE TRUJILLO</t>
  </si>
  <si>
    <t>MEJORAMIENTO DEL SERVICIO DE FORMACION ACADEMICO-PROFESIONAL Y DE INVESTIGACION EN LA ESCUELA DE INGENIERIA AMBIENTAL DE LA UNIVERSIDAD NACIONAL DE TRUJILLO</t>
  </si>
</sst>
</file>

<file path=xl/styles.xml><?xml version="1.0" encoding="utf-8"?>
<styleSheet xmlns="http://schemas.openxmlformats.org/spreadsheetml/2006/main">
  <numFmts count="4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0.0"/>
    <numFmt numFmtId="193" formatCode="#,##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sz val="14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rgb="FFDDDDDD"/>
      </bottom>
    </border>
    <border>
      <left style="thin"/>
      <right style="thin"/>
      <top style="medium">
        <color rgb="FFDDDDDD"/>
      </top>
      <bottom style="medium">
        <color rgb="FFDDDDDD"/>
      </bottom>
    </border>
    <border>
      <left style="thin"/>
      <right style="thin"/>
      <top style="medium">
        <color rgb="FFDDDDDD"/>
      </top>
      <bottom style="thin"/>
    </border>
    <border>
      <left style="thin"/>
      <right>
        <color indexed="63"/>
      </right>
      <top style="thin"/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>
        <color indexed="63"/>
      </left>
      <right>
        <color indexed="63"/>
      </right>
      <top style="thin"/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4" fontId="9" fillId="34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 vertical="center" wrapText="1"/>
    </xf>
    <xf numFmtId="0" fontId="10" fillId="36" borderId="10" xfId="0" applyFont="1" applyFill="1" applyBorder="1" applyAlignment="1">
      <alignment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/>
    </xf>
    <xf numFmtId="4" fontId="6" fillId="36" borderId="0" xfId="0" applyNumberFormat="1" applyFont="1" applyFill="1" applyAlignment="1">
      <alignment vertical="center"/>
    </xf>
    <xf numFmtId="4" fontId="10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/>
    </xf>
    <xf numFmtId="4" fontId="9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/>
    </xf>
    <xf numFmtId="0" fontId="9" fillId="36" borderId="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/>
    </xf>
    <xf numFmtId="4" fontId="0" fillId="36" borderId="0" xfId="0" applyNumberFormat="1" applyFill="1" applyBorder="1" applyAlignment="1">
      <alignment horizontal="center"/>
    </xf>
    <xf numFmtId="3" fontId="0" fillId="36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4" fontId="0" fillId="36" borderId="0" xfId="49" applyNumberFormat="1" applyFill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36" borderId="0" xfId="0" applyNumberFormat="1" applyFill="1" applyBorder="1" applyAlignment="1">
      <alignment horizontal="center" vertical="center"/>
    </xf>
    <xf numFmtId="3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3" fontId="54" fillId="36" borderId="28" xfId="0" applyNumberFormat="1" applyFont="1" applyFill="1" applyBorder="1" applyAlignment="1">
      <alignment horizontal="right"/>
    </xf>
    <xf numFmtId="3" fontId="54" fillId="36" borderId="29" xfId="0" applyNumberFormat="1" applyFont="1" applyFill="1" applyBorder="1" applyAlignment="1">
      <alignment horizontal="right"/>
    </xf>
    <xf numFmtId="3" fontId="54" fillId="36" borderId="30" xfId="0" applyNumberFormat="1" applyFont="1" applyFill="1" applyBorder="1" applyAlignment="1">
      <alignment horizontal="right"/>
    </xf>
    <xf numFmtId="3" fontId="54" fillId="36" borderId="31" xfId="0" applyNumberFormat="1" applyFont="1" applyFill="1" applyBorder="1" applyAlignment="1">
      <alignment horizontal="center" vertical="center"/>
    </xf>
    <xf numFmtId="3" fontId="54" fillId="36" borderId="28" xfId="0" applyNumberFormat="1" applyFont="1" applyFill="1" applyBorder="1" applyAlignment="1">
      <alignment horizontal="center" vertical="center"/>
    </xf>
    <xf numFmtId="3" fontId="54" fillId="36" borderId="32" xfId="0" applyNumberFormat="1" applyFont="1" applyFill="1" applyBorder="1" applyAlignment="1">
      <alignment horizontal="center" vertical="center"/>
    </xf>
    <xf numFmtId="3" fontId="54" fillId="36" borderId="29" xfId="0" applyNumberFormat="1" applyFont="1" applyFill="1" applyBorder="1" applyAlignment="1">
      <alignment horizontal="center" vertical="center"/>
    </xf>
    <xf numFmtId="3" fontId="54" fillId="36" borderId="33" xfId="0" applyNumberFormat="1" applyFont="1" applyFill="1" applyBorder="1" applyAlignment="1">
      <alignment horizontal="center" vertical="center"/>
    </xf>
    <xf numFmtId="3" fontId="54" fillId="36" borderId="30" xfId="0" applyNumberFormat="1" applyFont="1" applyFill="1" applyBorder="1" applyAlignment="1">
      <alignment horizontal="center" vertical="center"/>
    </xf>
    <xf numFmtId="3" fontId="54" fillId="36" borderId="34" xfId="0" applyNumberFormat="1" applyFont="1" applyFill="1" applyBorder="1" applyAlignment="1">
      <alignment horizontal="right"/>
    </xf>
    <xf numFmtId="3" fontId="54" fillId="36" borderId="35" xfId="0" applyNumberFormat="1" applyFont="1" applyFill="1" applyBorder="1" applyAlignment="1">
      <alignment horizontal="right"/>
    </xf>
    <xf numFmtId="3" fontId="54" fillId="36" borderId="36" xfId="0" applyNumberFormat="1" applyFont="1" applyFill="1" applyBorder="1" applyAlignment="1">
      <alignment horizontal="right"/>
    </xf>
    <xf numFmtId="3" fontId="55" fillId="36" borderId="34" xfId="0" applyNumberFormat="1" applyFont="1" applyFill="1" applyBorder="1" applyAlignment="1">
      <alignment horizontal="left"/>
    </xf>
    <xf numFmtId="3" fontId="55" fillId="36" borderId="35" xfId="0" applyNumberFormat="1" applyFont="1" applyFill="1" applyBorder="1" applyAlignment="1">
      <alignment horizontal="left" wrapText="1"/>
    </xf>
    <xf numFmtId="3" fontId="55" fillId="36" borderId="36" xfId="0" applyNumberFormat="1" applyFont="1" applyFill="1" applyBorder="1" applyAlignment="1">
      <alignment horizontal="left" wrapText="1"/>
    </xf>
    <xf numFmtId="0" fontId="13" fillId="36" borderId="0" xfId="0" applyFont="1" applyFill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39" t="s">
        <v>37</v>
      </c>
      <c r="C5" s="139"/>
      <c r="D5" s="139"/>
      <c r="E5" s="139"/>
      <c r="F5" s="139"/>
      <c r="G5" s="139"/>
      <c r="H5" s="139"/>
    </row>
    <row r="6" spans="2:8" ht="12.75">
      <c r="B6" s="139"/>
      <c r="C6" s="139"/>
      <c r="D6" s="139"/>
      <c r="E6" s="139"/>
      <c r="F6" s="139"/>
      <c r="G6" s="139"/>
      <c r="H6" s="139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39" t="s">
        <v>38</v>
      </c>
      <c r="C61" s="139"/>
      <c r="D61" s="139"/>
      <c r="E61" s="139"/>
      <c r="F61" s="139"/>
      <c r="G61" s="139"/>
      <c r="H61" s="139"/>
    </row>
    <row r="62" spans="2:8" ht="34.5" customHeight="1">
      <c r="B62" s="139"/>
      <c r="C62" s="139"/>
      <c r="D62" s="139"/>
      <c r="E62" s="139"/>
      <c r="F62" s="139"/>
      <c r="G62" s="139"/>
      <c r="H62" s="139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39" t="s">
        <v>40</v>
      </c>
      <c r="C5" s="139"/>
      <c r="D5" s="139"/>
      <c r="E5" s="139"/>
      <c r="F5" s="139"/>
      <c r="G5" s="139"/>
      <c r="H5" s="139"/>
    </row>
    <row r="6" spans="2:8" ht="12.75">
      <c r="B6" s="139"/>
      <c r="C6" s="139"/>
      <c r="D6" s="139"/>
      <c r="E6" s="139"/>
      <c r="F6" s="139"/>
      <c r="G6" s="139"/>
      <c r="H6" s="139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39" t="s">
        <v>39</v>
      </c>
      <c r="C46" s="139"/>
      <c r="D46" s="139"/>
      <c r="E46" s="139"/>
      <c r="F46" s="139"/>
      <c r="G46" s="139"/>
      <c r="H46" s="139"/>
    </row>
    <row r="47" spans="2:8" ht="33" customHeight="1">
      <c r="B47" s="139"/>
      <c r="C47" s="139"/>
      <c r="D47" s="139"/>
      <c r="E47" s="139"/>
      <c r="F47" s="139"/>
      <c r="G47" s="139"/>
      <c r="H47" s="139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7"/>
  <sheetViews>
    <sheetView zoomScalePageLayoutView="0" workbookViewId="0" topLeftCell="A40">
      <selection activeCell="E68" sqref="E68"/>
    </sheetView>
  </sheetViews>
  <sheetFormatPr defaultColWidth="11.421875" defaultRowHeight="12.75"/>
  <cols>
    <col min="1" max="1" width="41.421875" style="63" customWidth="1"/>
    <col min="2" max="2" width="15.8515625" style="63" customWidth="1"/>
    <col min="3" max="3" width="17.7109375" style="63" customWidth="1"/>
    <col min="4" max="4" width="18.421875" style="63" customWidth="1"/>
    <col min="5" max="5" width="15.140625" style="63" customWidth="1"/>
    <col min="6" max="6" width="9.7109375" style="63" customWidth="1"/>
    <col min="7" max="16384" width="11.421875" style="63" customWidth="1"/>
  </cols>
  <sheetData>
    <row r="1" spans="1:6" ht="22.5" customHeight="1">
      <c r="A1" s="142" t="s">
        <v>0</v>
      </c>
      <c r="B1" s="142"/>
      <c r="C1" s="142"/>
      <c r="D1" s="142"/>
      <c r="E1" s="142"/>
      <c r="F1" s="142"/>
    </row>
    <row r="2" spans="1:6" s="90" customFormat="1" ht="15" customHeight="1">
      <c r="A2" s="143" t="s">
        <v>152</v>
      </c>
      <c r="B2" s="143"/>
      <c r="C2" s="143"/>
      <c r="D2" s="143"/>
      <c r="E2" s="143"/>
      <c r="F2" s="143"/>
    </row>
    <row r="3" spans="1:6" s="90" customFormat="1" ht="15" customHeight="1">
      <c r="A3" s="143"/>
      <c r="B3" s="143"/>
      <c r="C3" s="143"/>
      <c r="D3" s="143"/>
      <c r="E3" s="143"/>
      <c r="F3" s="143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6" t="s">
        <v>50</v>
      </c>
      <c r="B6" s="67"/>
      <c r="C6" s="67"/>
      <c r="D6" s="67"/>
      <c r="E6" s="67"/>
      <c r="F6" s="67"/>
    </row>
    <row r="7" spans="1:6" ht="15" customHeight="1">
      <c r="A7" s="141" t="s">
        <v>4</v>
      </c>
      <c r="B7" s="140" t="s">
        <v>41</v>
      </c>
      <c r="C7" s="140" t="s">
        <v>42</v>
      </c>
      <c r="D7" s="140" t="s">
        <v>43</v>
      </c>
      <c r="E7" s="141" t="s">
        <v>44</v>
      </c>
      <c r="F7" s="141"/>
    </row>
    <row r="8" spans="1:6" ht="15" customHeight="1">
      <c r="A8" s="141"/>
      <c r="B8" s="140"/>
      <c r="C8" s="140"/>
      <c r="D8" s="140"/>
      <c r="E8" s="68" t="s">
        <v>45</v>
      </c>
      <c r="F8" s="68" t="s">
        <v>46</v>
      </c>
    </row>
    <row r="9" spans="1:6" ht="16.5" customHeight="1">
      <c r="A9" s="69" t="s">
        <v>11</v>
      </c>
      <c r="B9" s="70">
        <f>+B22+B35</f>
        <v>81066000</v>
      </c>
      <c r="C9" s="70">
        <v>87949544</v>
      </c>
      <c r="D9" s="70">
        <v>83897493</v>
      </c>
      <c r="E9" s="70">
        <f aca="true" t="shared" si="0" ref="E9:E16">(D9/B9)*100</f>
        <v>103.49282436533196</v>
      </c>
      <c r="F9" s="70">
        <f>(D9/C9)*100</f>
        <v>95.39275496414172</v>
      </c>
    </row>
    <row r="10" spans="1:6" ht="16.5" customHeight="1">
      <c r="A10" s="71" t="s">
        <v>12</v>
      </c>
      <c r="B10" s="70">
        <f>+B23</f>
        <v>17612000</v>
      </c>
      <c r="C10" s="70">
        <v>16006607</v>
      </c>
      <c r="D10" s="70">
        <v>15529770</v>
      </c>
      <c r="E10" s="70">
        <f t="shared" si="0"/>
        <v>88.17720872132637</v>
      </c>
      <c r="F10" s="70">
        <f>(D10/C10)*100</f>
        <v>97.02099889127034</v>
      </c>
    </row>
    <row r="11" spans="1:6" ht="16.5" customHeight="1">
      <c r="A11" s="71" t="s">
        <v>13</v>
      </c>
      <c r="B11" s="70">
        <f>+B24+B36+B47+B58</f>
        <v>35919013</v>
      </c>
      <c r="C11" s="70">
        <v>57637354</v>
      </c>
      <c r="D11" s="70">
        <v>40835136</v>
      </c>
      <c r="E11" s="70">
        <f t="shared" si="0"/>
        <v>113.6866873262915</v>
      </c>
      <c r="F11" s="70">
        <f aca="true" t="shared" si="1" ref="F11:F16">(D11/C11)*100</f>
        <v>70.84838766193188</v>
      </c>
    </row>
    <row r="12" spans="1:6" ht="16.5" customHeight="1">
      <c r="A12" s="72" t="s">
        <v>16</v>
      </c>
      <c r="B12" s="70">
        <f>+B25+B37+B48+B59</f>
        <v>3378826</v>
      </c>
      <c r="C12" s="70">
        <v>8279143</v>
      </c>
      <c r="D12" s="70">
        <v>7281168</v>
      </c>
      <c r="E12" s="70">
        <f t="shared" si="0"/>
        <v>215.49402070423275</v>
      </c>
      <c r="F12" s="70">
        <f>(D12/C12)*100</f>
        <v>87.94591420875325</v>
      </c>
    </row>
    <row r="13" spans="1:6" ht="16.5" customHeight="1">
      <c r="A13" s="73" t="s">
        <v>17</v>
      </c>
      <c r="B13" s="74">
        <f>SUM(B9:B12)</f>
        <v>137975839</v>
      </c>
      <c r="C13" s="74">
        <f>SUM(C9:C12)</f>
        <v>169872648</v>
      </c>
      <c r="D13" s="74">
        <f>SUM(D9:D12)</f>
        <v>147543567</v>
      </c>
      <c r="E13" s="74">
        <f t="shared" si="0"/>
        <v>106.9343502959239</v>
      </c>
      <c r="F13" s="74">
        <f t="shared" si="1"/>
        <v>86.8553994637206</v>
      </c>
    </row>
    <row r="14" spans="1:6" ht="16.5" customHeight="1">
      <c r="A14" s="72" t="s">
        <v>18</v>
      </c>
      <c r="B14" s="75">
        <f>+B27+B39+B50+B61</f>
        <v>16183688</v>
      </c>
      <c r="C14" s="75">
        <v>31375436</v>
      </c>
      <c r="D14" s="75">
        <v>11227706</v>
      </c>
      <c r="E14" s="75">
        <f t="shared" si="0"/>
        <v>69.37668348524761</v>
      </c>
      <c r="F14" s="75">
        <f>(D14/C14)*100</f>
        <v>35.78501984801103</v>
      </c>
    </row>
    <row r="15" spans="1:6" ht="16.5" customHeight="1">
      <c r="A15" s="73" t="s">
        <v>19</v>
      </c>
      <c r="B15" s="74">
        <f>SUM(B14)</f>
        <v>16183688</v>
      </c>
      <c r="C15" s="74">
        <f>SUM(C14)</f>
        <v>31375436</v>
      </c>
      <c r="D15" s="74">
        <f>SUM(D14)</f>
        <v>11227706</v>
      </c>
      <c r="E15" s="74">
        <f t="shared" si="0"/>
        <v>69.37668348524761</v>
      </c>
      <c r="F15" s="74">
        <f t="shared" si="1"/>
        <v>35.78501984801103</v>
      </c>
    </row>
    <row r="16" spans="1:6" ht="15" customHeight="1">
      <c r="A16" s="76" t="s">
        <v>20</v>
      </c>
      <c r="B16" s="77">
        <f>+B13+B15</f>
        <v>154159527</v>
      </c>
      <c r="C16" s="77">
        <f>+C13+C15</f>
        <v>201248084</v>
      </c>
      <c r="D16" s="77">
        <f>+D13+D15</f>
        <v>158771273</v>
      </c>
      <c r="E16" s="77">
        <f t="shared" si="0"/>
        <v>102.99154135313351</v>
      </c>
      <c r="F16" s="77">
        <f t="shared" si="1"/>
        <v>78.8933091159268</v>
      </c>
    </row>
    <row r="17" spans="1:6" ht="15" customHeight="1">
      <c r="A17" s="78"/>
      <c r="B17" s="79"/>
      <c r="C17" s="79"/>
      <c r="D17" s="79"/>
      <c r="E17" s="78"/>
      <c r="F17" s="78"/>
    </row>
    <row r="18" spans="1:6" ht="15" customHeight="1">
      <c r="A18" s="78"/>
      <c r="B18" s="80"/>
      <c r="C18" s="80"/>
      <c r="D18" s="80"/>
      <c r="E18" s="78"/>
      <c r="F18" s="78"/>
    </row>
    <row r="19" spans="1:6" ht="15">
      <c r="A19" s="66" t="s">
        <v>3</v>
      </c>
      <c r="B19" s="67"/>
      <c r="C19" s="67"/>
      <c r="D19" s="67"/>
      <c r="E19" s="67"/>
      <c r="F19" s="67"/>
    </row>
    <row r="20" spans="1:6" ht="12.75" customHeight="1">
      <c r="A20" s="141" t="s">
        <v>4</v>
      </c>
      <c r="B20" s="140" t="s">
        <v>41</v>
      </c>
      <c r="C20" s="140" t="s">
        <v>42</v>
      </c>
      <c r="D20" s="140" t="s">
        <v>43</v>
      </c>
      <c r="E20" s="141" t="s">
        <v>44</v>
      </c>
      <c r="F20" s="141"/>
    </row>
    <row r="21" spans="1:6" ht="12.75" customHeight="1">
      <c r="A21" s="141"/>
      <c r="B21" s="140"/>
      <c r="C21" s="140"/>
      <c r="D21" s="140"/>
      <c r="E21" s="68" t="s">
        <v>45</v>
      </c>
      <c r="F21" s="68" t="s">
        <v>46</v>
      </c>
    </row>
    <row r="22" spans="1:9" s="90" customFormat="1" ht="16.5" customHeight="1">
      <c r="A22" s="92" t="s">
        <v>11</v>
      </c>
      <c r="B22" s="94">
        <v>64133000</v>
      </c>
      <c r="C22" s="94">
        <v>71016544</v>
      </c>
      <c r="D22" s="94">
        <v>70520397</v>
      </c>
      <c r="E22" s="93">
        <f aca="true" t="shared" si="2" ref="E22:E29">(D22/B22)*100</f>
        <v>109.95961049693605</v>
      </c>
      <c r="F22" s="93">
        <f>(D22/C22)*100</f>
        <v>99.30136420043195</v>
      </c>
      <c r="G22" s="95"/>
      <c r="H22" s="95"/>
      <c r="I22" s="95"/>
    </row>
    <row r="23" spans="1:8" s="90" customFormat="1" ht="16.5" customHeight="1">
      <c r="A23" s="98" t="s">
        <v>12</v>
      </c>
      <c r="B23" s="94">
        <v>17612000</v>
      </c>
      <c r="C23" s="94">
        <v>16006607</v>
      </c>
      <c r="D23" s="94">
        <v>15529770</v>
      </c>
      <c r="E23" s="93">
        <f t="shared" si="2"/>
        <v>88.17720872132637</v>
      </c>
      <c r="F23" s="93">
        <f aca="true" t="shared" si="3" ref="F23:F29">(D23/C23)*100</f>
        <v>97.02099889127034</v>
      </c>
      <c r="G23" s="95"/>
      <c r="H23" s="95"/>
    </row>
    <row r="24" spans="1:8" s="90" customFormat="1" ht="16.5" customHeight="1">
      <c r="A24" s="98" t="s">
        <v>13</v>
      </c>
      <c r="B24" s="94">
        <v>11005000</v>
      </c>
      <c r="C24" s="94">
        <v>19037437</v>
      </c>
      <c r="D24" s="94">
        <v>11132693</v>
      </c>
      <c r="E24" s="93">
        <f t="shared" si="2"/>
        <v>101.1603180372558</v>
      </c>
      <c r="F24" s="93">
        <f t="shared" si="3"/>
        <v>58.47789804898632</v>
      </c>
      <c r="G24" s="95"/>
      <c r="H24" s="95"/>
    </row>
    <row r="25" spans="1:9" s="90" customFormat="1" ht="16.5" customHeight="1">
      <c r="A25" s="98" t="s">
        <v>16</v>
      </c>
      <c r="B25" s="94">
        <v>1504000</v>
      </c>
      <c r="C25" s="94">
        <v>5427352</v>
      </c>
      <c r="D25" s="94">
        <f>4795933+1</f>
        <v>4795934</v>
      </c>
      <c r="E25" s="93">
        <f t="shared" si="2"/>
        <v>318.8785904255319</v>
      </c>
      <c r="F25" s="93">
        <f t="shared" si="3"/>
        <v>88.36600242622922</v>
      </c>
      <c r="G25" s="95"/>
      <c r="H25" s="95"/>
      <c r="I25" s="95"/>
    </row>
    <row r="26" spans="1:8" ht="16.5" customHeight="1">
      <c r="A26" s="73" t="s">
        <v>17</v>
      </c>
      <c r="B26" s="74">
        <f>SUM(B22:B25)</f>
        <v>94254000</v>
      </c>
      <c r="C26" s="74">
        <f>SUM(C22:C25)</f>
        <v>111487940</v>
      </c>
      <c r="D26" s="74">
        <f>SUM(D22:D25)</f>
        <v>101978794</v>
      </c>
      <c r="E26" s="74">
        <f t="shared" si="2"/>
        <v>108.19572007554056</v>
      </c>
      <c r="F26" s="74">
        <f t="shared" si="3"/>
        <v>91.47069539539434</v>
      </c>
      <c r="G26" s="65"/>
      <c r="H26" s="65"/>
    </row>
    <row r="27" spans="1:9" s="90" customFormat="1" ht="16.5" customHeight="1">
      <c r="A27" s="98" t="s">
        <v>18</v>
      </c>
      <c r="B27" s="94">
        <v>6566000</v>
      </c>
      <c r="C27" s="94">
        <v>14141097</v>
      </c>
      <c r="D27" s="94">
        <f>4922557+1</f>
        <v>4922558</v>
      </c>
      <c r="E27" s="96">
        <f t="shared" si="2"/>
        <v>74.9704233932379</v>
      </c>
      <c r="F27" s="96">
        <f t="shared" si="3"/>
        <v>34.81029795637495</v>
      </c>
      <c r="G27" s="95"/>
      <c r="H27" s="95"/>
      <c r="I27" s="95"/>
    </row>
    <row r="28" spans="1:9" ht="16.5" customHeight="1">
      <c r="A28" s="73" t="s">
        <v>19</v>
      </c>
      <c r="B28" s="74">
        <f>SUM(B27)</f>
        <v>6566000</v>
      </c>
      <c r="C28" s="74">
        <f>SUM(C27)</f>
        <v>14141097</v>
      </c>
      <c r="D28" s="74">
        <f>SUM(D27)</f>
        <v>4922558</v>
      </c>
      <c r="E28" s="74">
        <f t="shared" si="2"/>
        <v>74.9704233932379</v>
      </c>
      <c r="F28" s="74">
        <f t="shared" si="3"/>
        <v>34.81029795637495</v>
      </c>
      <c r="G28" s="65"/>
      <c r="H28" s="65"/>
      <c r="I28" s="65"/>
    </row>
    <row r="29" spans="1:6" ht="15">
      <c r="A29" s="76" t="s">
        <v>20</v>
      </c>
      <c r="B29" s="77">
        <f>B26+B28</f>
        <v>100820000</v>
      </c>
      <c r="C29" s="77">
        <f>C26+C28</f>
        <v>125629037</v>
      </c>
      <c r="D29" s="77">
        <f>D26+D28</f>
        <v>106901352</v>
      </c>
      <c r="E29" s="77">
        <f t="shared" si="2"/>
        <v>106.03189049791708</v>
      </c>
      <c r="F29" s="77">
        <f t="shared" si="3"/>
        <v>85.09286909522358</v>
      </c>
    </row>
    <row r="30" spans="1:6" ht="15">
      <c r="A30" s="67"/>
      <c r="B30" s="67"/>
      <c r="C30" s="67"/>
      <c r="D30" s="67"/>
      <c r="E30" s="67"/>
      <c r="F30" s="67"/>
    </row>
    <row r="31" spans="1:6" ht="15">
      <c r="A31" s="67"/>
      <c r="B31" s="67"/>
      <c r="C31" s="67"/>
      <c r="D31" s="67"/>
      <c r="E31" s="67"/>
      <c r="F31" s="67"/>
    </row>
    <row r="32" spans="1:6" ht="15">
      <c r="A32" s="66" t="s">
        <v>21</v>
      </c>
      <c r="B32" s="67"/>
      <c r="C32" s="67"/>
      <c r="D32" s="67"/>
      <c r="E32" s="67"/>
      <c r="F32" s="67"/>
    </row>
    <row r="33" spans="1:6" ht="15">
      <c r="A33" s="141" t="s">
        <v>4</v>
      </c>
      <c r="B33" s="140" t="s">
        <v>41</v>
      </c>
      <c r="C33" s="140" t="s">
        <v>42</v>
      </c>
      <c r="D33" s="140" t="s">
        <v>43</v>
      </c>
      <c r="E33" s="141" t="s">
        <v>44</v>
      </c>
      <c r="F33" s="141"/>
    </row>
    <row r="34" spans="1:6" ht="15">
      <c r="A34" s="141"/>
      <c r="B34" s="140"/>
      <c r="C34" s="140"/>
      <c r="D34" s="140"/>
      <c r="E34" s="68" t="s">
        <v>45</v>
      </c>
      <c r="F34" s="68" t="s">
        <v>46</v>
      </c>
    </row>
    <row r="35" spans="1:8" s="90" customFormat="1" ht="17.25" customHeight="1">
      <c r="A35" s="92" t="s">
        <v>11</v>
      </c>
      <c r="B35" s="94">
        <v>16933000</v>
      </c>
      <c r="C35" s="94">
        <v>16933000</v>
      </c>
      <c r="D35" s="94">
        <v>13377096</v>
      </c>
      <c r="E35" s="101">
        <f>(D35/B35)*100</f>
        <v>79.00015354632966</v>
      </c>
      <c r="F35" s="101">
        <f>(D35/C35)*100</f>
        <v>79.00015354632966</v>
      </c>
      <c r="G35" s="95"/>
      <c r="H35" s="95"/>
    </row>
    <row r="36" spans="1:8" s="90" customFormat="1" ht="17.25" customHeight="1">
      <c r="A36" s="98" t="s">
        <v>13</v>
      </c>
      <c r="B36" s="94">
        <v>24914013</v>
      </c>
      <c r="C36" s="94">
        <v>28127187</v>
      </c>
      <c r="D36" s="94">
        <f>23249679</f>
        <v>23249679</v>
      </c>
      <c r="E36" s="101">
        <f aca="true" t="shared" si="4" ref="E36:E41">(D36/B36)*100</f>
        <v>93.31968719772283</v>
      </c>
      <c r="F36" s="101">
        <f aca="true" t="shared" si="5" ref="F36:F41">(D36/C36)*100</f>
        <v>82.65909776189136</v>
      </c>
      <c r="G36" s="95"/>
      <c r="H36" s="95"/>
    </row>
    <row r="37" spans="1:9" s="90" customFormat="1" ht="17.25" customHeight="1">
      <c r="A37" s="98" t="s">
        <v>16</v>
      </c>
      <c r="B37" s="94">
        <v>1874826</v>
      </c>
      <c r="C37" s="94">
        <v>1963465</v>
      </c>
      <c r="D37" s="94">
        <v>1899425</v>
      </c>
      <c r="E37" s="101">
        <f t="shared" si="4"/>
        <v>101.31206842661666</v>
      </c>
      <c r="F37" s="101">
        <f t="shared" si="5"/>
        <v>96.73841907036794</v>
      </c>
      <c r="G37" s="95"/>
      <c r="H37" s="95"/>
      <c r="I37" s="95"/>
    </row>
    <row r="38" spans="1:6" ht="17.25" customHeight="1">
      <c r="A38" s="73" t="s">
        <v>17</v>
      </c>
      <c r="B38" s="74">
        <f>SUM(B35:B37)</f>
        <v>43721839</v>
      </c>
      <c r="C38" s="74">
        <f>SUM(C35:C37)</f>
        <v>47023652</v>
      </c>
      <c r="D38" s="74">
        <f>SUM(D35:D37)</f>
        <v>38526200</v>
      </c>
      <c r="E38" s="85">
        <f t="shared" si="4"/>
        <v>88.1166046103413</v>
      </c>
      <c r="F38" s="85">
        <f t="shared" si="5"/>
        <v>81.92940863036328</v>
      </c>
    </row>
    <row r="39" spans="1:8" s="90" customFormat="1" ht="17.25" customHeight="1">
      <c r="A39" s="98" t="s">
        <v>18</v>
      </c>
      <c r="B39" s="94">
        <v>2605820</v>
      </c>
      <c r="C39" s="94">
        <v>2619820</v>
      </c>
      <c r="D39" s="94">
        <v>1418586</v>
      </c>
      <c r="E39" s="100">
        <f t="shared" si="4"/>
        <v>54.4391400787468</v>
      </c>
      <c r="F39" s="100">
        <f t="shared" si="5"/>
        <v>54.148223923781025</v>
      </c>
      <c r="G39" s="95"/>
      <c r="H39" s="95"/>
    </row>
    <row r="40" spans="1:8" ht="17.25" customHeight="1">
      <c r="A40" s="73" t="s">
        <v>19</v>
      </c>
      <c r="B40" s="74">
        <f>SUM(B39)</f>
        <v>2605820</v>
      </c>
      <c r="C40" s="74">
        <f>SUM(C39)</f>
        <v>2619820</v>
      </c>
      <c r="D40" s="74">
        <f>SUM(D39)</f>
        <v>1418586</v>
      </c>
      <c r="E40" s="85">
        <f t="shared" si="4"/>
        <v>54.4391400787468</v>
      </c>
      <c r="F40" s="85">
        <f t="shared" si="5"/>
        <v>54.148223923781025</v>
      </c>
      <c r="G40" s="65"/>
      <c r="H40" s="65"/>
    </row>
    <row r="41" spans="1:6" ht="15">
      <c r="A41" s="76" t="s">
        <v>20</v>
      </c>
      <c r="B41" s="77">
        <f>B38+B40</f>
        <v>46327659</v>
      </c>
      <c r="C41" s="77">
        <f>C38+C40</f>
        <v>49643472</v>
      </c>
      <c r="D41" s="77">
        <f>D38+D40</f>
        <v>39944786</v>
      </c>
      <c r="E41" s="77">
        <f t="shared" si="4"/>
        <v>86.22232778910758</v>
      </c>
      <c r="F41" s="77">
        <f t="shared" si="5"/>
        <v>80.46332053487313</v>
      </c>
    </row>
    <row r="42" spans="1:6" ht="15">
      <c r="A42" s="67"/>
      <c r="B42" s="67"/>
      <c r="C42" s="67"/>
      <c r="D42" s="67"/>
      <c r="E42" s="67"/>
      <c r="F42" s="67"/>
    </row>
    <row r="43" spans="1:6" ht="15">
      <c r="A43" s="67"/>
      <c r="B43" s="67"/>
      <c r="C43" s="67"/>
      <c r="D43" s="67"/>
      <c r="E43" s="67"/>
      <c r="F43" s="67"/>
    </row>
    <row r="44" spans="1:6" ht="15">
      <c r="A44" s="66" t="s">
        <v>22</v>
      </c>
      <c r="B44" s="67"/>
      <c r="C44" s="67"/>
      <c r="D44" s="67"/>
      <c r="E44" s="67"/>
      <c r="F44" s="67"/>
    </row>
    <row r="45" spans="1:6" ht="15">
      <c r="A45" s="141" t="s">
        <v>4</v>
      </c>
      <c r="B45" s="140" t="s">
        <v>41</v>
      </c>
      <c r="C45" s="140" t="s">
        <v>42</v>
      </c>
      <c r="D45" s="140" t="s">
        <v>43</v>
      </c>
      <c r="E45" s="141" t="s">
        <v>44</v>
      </c>
      <c r="F45" s="141"/>
    </row>
    <row r="46" spans="1:6" ht="15">
      <c r="A46" s="141"/>
      <c r="B46" s="140"/>
      <c r="C46" s="140"/>
      <c r="D46" s="140"/>
      <c r="E46" s="68" t="s">
        <v>45</v>
      </c>
      <c r="F46" s="68" t="s">
        <v>46</v>
      </c>
    </row>
    <row r="47" spans="1:6" s="90" customFormat="1" ht="19.5" customHeight="1">
      <c r="A47" s="98" t="s">
        <v>13</v>
      </c>
      <c r="B47" s="94">
        <v>0</v>
      </c>
      <c r="C47" s="94">
        <v>7484260</v>
      </c>
      <c r="D47" s="94">
        <v>5234616</v>
      </c>
      <c r="E47" s="93">
        <v>0</v>
      </c>
      <c r="F47" s="93">
        <f aca="true" t="shared" si="6" ref="F47:F52">(D47/C47)*100</f>
        <v>69.94166423935032</v>
      </c>
    </row>
    <row r="48" spans="1:6" s="90" customFormat="1" ht="19.5" customHeight="1">
      <c r="A48" s="98" t="s">
        <v>16</v>
      </c>
      <c r="B48" s="94">
        <v>0</v>
      </c>
      <c r="C48" s="94">
        <v>826586</v>
      </c>
      <c r="D48" s="94">
        <v>556569</v>
      </c>
      <c r="E48" s="99">
        <v>0</v>
      </c>
      <c r="F48" s="96">
        <f t="shared" si="6"/>
        <v>67.33346560430493</v>
      </c>
    </row>
    <row r="49" spans="1:8" ht="19.5" customHeight="1">
      <c r="A49" s="73" t="s">
        <v>17</v>
      </c>
      <c r="B49" s="74">
        <f>SUM(B47:B48)</f>
        <v>0</v>
      </c>
      <c r="C49" s="74">
        <f>SUM(C47:C48)</f>
        <v>8310846</v>
      </c>
      <c r="D49" s="74">
        <f>SUM(D47:D48)</f>
        <v>5791185</v>
      </c>
      <c r="E49" s="74">
        <f>+E47</f>
        <v>0</v>
      </c>
      <c r="F49" s="74">
        <f t="shared" si="6"/>
        <v>69.68225617464215</v>
      </c>
      <c r="G49" s="65"/>
      <c r="H49" s="65"/>
    </row>
    <row r="50" spans="1:8" s="90" customFormat="1" ht="19.5" customHeight="1">
      <c r="A50" s="98" t="s">
        <v>18</v>
      </c>
      <c r="B50" s="94">
        <v>0</v>
      </c>
      <c r="C50" s="94">
        <v>6634964</v>
      </c>
      <c r="D50" s="94">
        <v>3560178</v>
      </c>
      <c r="E50" s="99">
        <v>0</v>
      </c>
      <c r="F50" s="96">
        <f t="shared" si="6"/>
        <v>53.65783446601971</v>
      </c>
      <c r="G50" s="95"/>
      <c r="H50" s="95"/>
    </row>
    <row r="51" spans="1:8" ht="19.5" customHeight="1">
      <c r="A51" s="73" t="s">
        <v>19</v>
      </c>
      <c r="B51" s="74">
        <f>SUM(B48:B50)</f>
        <v>0</v>
      </c>
      <c r="C51" s="74">
        <f>+C50</f>
        <v>6634964</v>
      </c>
      <c r="D51" s="74">
        <f>+D50</f>
        <v>3560178</v>
      </c>
      <c r="E51" s="74">
        <v>0</v>
      </c>
      <c r="F51" s="74">
        <f t="shared" si="6"/>
        <v>53.65783446601971</v>
      </c>
      <c r="G51" s="65"/>
      <c r="H51" s="65"/>
    </row>
    <row r="52" spans="1:6" ht="15">
      <c r="A52" s="76" t="s">
        <v>20</v>
      </c>
      <c r="B52" s="77">
        <v>0</v>
      </c>
      <c r="C52" s="77">
        <f>C49+C51</f>
        <v>14945810</v>
      </c>
      <c r="D52" s="77">
        <f>D49+D51</f>
        <v>9351363</v>
      </c>
      <c r="E52" s="77">
        <v>0</v>
      </c>
      <c r="F52" s="77">
        <f t="shared" si="6"/>
        <v>62.56845898616401</v>
      </c>
    </row>
    <row r="53" spans="1:6" ht="15">
      <c r="A53" s="67"/>
      <c r="B53" s="67"/>
      <c r="C53" s="67"/>
      <c r="D53" s="67"/>
      <c r="E53" s="67"/>
      <c r="F53" s="67"/>
    </row>
    <row r="54" spans="1:6" ht="15">
      <c r="A54" s="67"/>
      <c r="B54" s="67"/>
      <c r="C54" s="67"/>
      <c r="D54" s="67"/>
      <c r="E54" s="67"/>
      <c r="F54" s="67"/>
    </row>
    <row r="55" spans="1:6" ht="24">
      <c r="A55" s="81" t="s">
        <v>47</v>
      </c>
      <c r="B55" s="67"/>
      <c r="C55" s="67"/>
      <c r="D55" s="67"/>
      <c r="E55" s="67"/>
      <c r="F55" s="67"/>
    </row>
    <row r="56" spans="1:6" ht="15">
      <c r="A56" s="141" t="s">
        <v>4</v>
      </c>
      <c r="B56" s="140" t="s">
        <v>41</v>
      </c>
      <c r="C56" s="140" t="s">
        <v>42</v>
      </c>
      <c r="D56" s="140" t="s">
        <v>43</v>
      </c>
      <c r="E56" s="141" t="s">
        <v>44</v>
      </c>
      <c r="F56" s="141"/>
    </row>
    <row r="57" spans="1:6" ht="15">
      <c r="A57" s="141"/>
      <c r="B57" s="140"/>
      <c r="C57" s="140"/>
      <c r="D57" s="140"/>
      <c r="E57" s="68" t="s">
        <v>45</v>
      </c>
      <c r="F57" s="68" t="s">
        <v>46</v>
      </c>
    </row>
    <row r="58" spans="1:6" s="90" customFormat="1" ht="18.75" customHeight="1">
      <c r="A58" s="98" t="s">
        <v>13</v>
      </c>
      <c r="B58" s="94">
        <v>0</v>
      </c>
      <c r="C58" s="94">
        <v>2988470</v>
      </c>
      <c r="D58" s="94">
        <v>1218148</v>
      </c>
      <c r="E58" s="93">
        <v>0</v>
      </c>
      <c r="F58" s="93">
        <f aca="true" t="shared" si="7" ref="F58:F63">(D58/C58)*100</f>
        <v>40.761593725217246</v>
      </c>
    </row>
    <row r="59" spans="1:8" s="90" customFormat="1" ht="18.75" customHeight="1">
      <c r="A59" s="98" t="s">
        <v>16</v>
      </c>
      <c r="B59" s="94">
        <v>0</v>
      </c>
      <c r="C59" s="94">
        <v>61740</v>
      </c>
      <c r="D59" s="94">
        <v>29240</v>
      </c>
      <c r="E59" s="93">
        <v>0</v>
      </c>
      <c r="F59" s="93">
        <f>(D59/C59)*100</f>
        <v>47.35989633948818</v>
      </c>
      <c r="G59" s="95"/>
      <c r="H59" s="95"/>
    </row>
    <row r="60" spans="1:6" ht="18.75" customHeight="1">
      <c r="A60" s="73" t="s">
        <v>17</v>
      </c>
      <c r="B60" s="74">
        <f>SUM(B58:B59)</f>
        <v>0</v>
      </c>
      <c r="C60" s="74">
        <f>SUM(C58:C59)</f>
        <v>3050210</v>
      </c>
      <c r="D60" s="74">
        <f>SUM(D58:D59)</f>
        <v>1247388</v>
      </c>
      <c r="E60" s="74">
        <v>0</v>
      </c>
      <c r="F60" s="74">
        <f t="shared" si="7"/>
        <v>40.89515148137342</v>
      </c>
    </row>
    <row r="61" spans="1:6" s="90" customFormat="1" ht="18.75" customHeight="1">
      <c r="A61" s="98" t="s">
        <v>18</v>
      </c>
      <c r="B61" s="94">
        <v>7011868</v>
      </c>
      <c r="C61" s="94">
        <v>7979555</v>
      </c>
      <c r="D61" s="94">
        <v>1326384</v>
      </c>
      <c r="E61" s="96">
        <f>(D61/B61)*100</f>
        <v>18.91627166968916</v>
      </c>
      <c r="F61" s="96">
        <f t="shared" si="7"/>
        <v>16.622280315130354</v>
      </c>
    </row>
    <row r="62" spans="1:6" ht="18.75" customHeight="1">
      <c r="A62" s="73" t="s">
        <v>19</v>
      </c>
      <c r="B62" s="74">
        <f>SUM(B61)</f>
        <v>7011868</v>
      </c>
      <c r="C62" s="74">
        <f>SUM(C61)</f>
        <v>7979555</v>
      </c>
      <c r="D62" s="74">
        <f>SUM(D61)</f>
        <v>1326384</v>
      </c>
      <c r="E62" s="74">
        <f>(D62/B62)*100</f>
        <v>18.91627166968916</v>
      </c>
      <c r="F62" s="74">
        <f t="shared" si="7"/>
        <v>16.622280315130354</v>
      </c>
    </row>
    <row r="63" spans="1:6" ht="18.75" customHeight="1">
      <c r="A63" s="76" t="s">
        <v>20</v>
      </c>
      <c r="B63" s="77">
        <f>B60+B62</f>
        <v>7011868</v>
      </c>
      <c r="C63" s="77">
        <f>C60+C62</f>
        <v>11029765</v>
      </c>
      <c r="D63" s="77">
        <f>D60+D62</f>
        <v>2573772</v>
      </c>
      <c r="E63" s="77">
        <f>(D63/B63)*100</f>
        <v>36.705939130628245</v>
      </c>
      <c r="F63" s="77">
        <f t="shared" si="7"/>
        <v>23.334785464604188</v>
      </c>
    </row>
    <row r="65" spans="2:4" ht="15">
      <c r="B65" s="65"/>
      <c r="C65" s="65"/>
      <c r="D65" s="65"/>
    </row>
    <row r="66" ht="15">
      <c r="D66" s="65"/>
    </row>
    <row r="67" ht="15">
      <c r="D67" s="65"/>
    </row>
  </sheetData>
  <sheetProtection/>
  <mergeCells count="27">
    <mergeCell ref="D20:D21"/>
    <mergeCell ref="E20:F20"/>
    <mergeCell ref="A7:A8"/>
    <mergeCell ref="B7:B8"/>
    <mergeCell ref="C7:C8"/>
    <mergeCell ref="A1:F1"/>
    <mergeCell ref="A2:F3"/>
    <mergeCell ref="A56:A57"/>
    <mergeCell ref="B56:B57"/>
    <mergeCell ref="C56:C57"/>
    <mergeCell ref="D56:D57"/>
    <mergeCell ref="E56:F56"/>
    <mergeCell ref="D7:D8"/>
    <mergeCell ref="E7:F7"/>
    <mergeCell ref="A33:A34"/>
    <mergeCell ref="B33:B34"/>
    <mergeCell ref="C33:C34"/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</mergeCells>
  <printOptions/>
  <pageMargins left="0.7480314960629921" right="0.11811023622047245" top="0.31496062992125984" bottom="0.2362204724409449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tabSelected="1" zoomScalePageLayoutView="0" workbookViewId="0" topLeftCell="A1">
      <selection activeCell="A45" sqref="A45"/>
    </sheetView>
  </sheetViews>
  <sheetFormatPr defaultColWidth="11.421875" defaultRowHeight="12.75"/>
  <cols>
    <col min="1" max="1" width="42.00390625" style="63" customWidth="1"/>
    <col min="2" max="3" width="12.8515625" style="63" bestFit="1" customWidth="1"/>
    <col min="4" max="4" width="14.28125" style="63" customWidth="1"/>
    <col min="5" max="5" width="8.57421875" style="63" customWidth="1"/>
    <col min="6" max="6" width="10.28125" style="63" customWidth="1"/>
    <col min="7" max="8" width="11.421875" style="63" customWidth="1"/>
    <col min="9" max="9" width="11.8515625" style="63" bestFit="1" customWidth="1"/>
    <col min="10" max="16384" width="11.421875" style="63" customWidth="1"/>
  </cols>
  <sheetData>
    <row r="1" spans="1:6" ht="16.5" customHeight="1">
      <c r="A1" s="142" t="s">
        <v>0</v>
      </c>
      <c r="B1" s="142"/>
      <c r="C1" s="142"/>
      <c r="D1" s="142"/>
      <c r="E1" s="142"/>
      <c r="F1" s="142"/>
    </row>
    <row r="2" spans="1:15" s="90" customFormat="1" ht="34.5" customHeight="1">
      <c r="A2" s="143" t="s">
        <v>153</v>
      </c>
      <c r="B2" s="143"/>
      <c r="C2" s="143"/>
      <c r="D2" s="143"/>
      <c r="E2" s="143"/>
      <c r="F2" s="143"/>
      <c r="N2" s="91"/>
      <c r="O2" s="91"/>
    </row>
    <row r="3" spans="1:6" ht="15" customHeight="1">
      <c r="A3" s="78"/>
      <c r="B3" s="78"/>
      <c r="C3" s="78"/>
      <c r="D3" s="78"/>
      <c r="E3" s="78"/>
      <c r="F3" s="78"/>
    </row>
    <row r="4" spans="1:6" ht="15" customHeight="1">
      <c r="A4" s="66" t="s">
        <v>50</v>
      </c>
      <c r="B4" s="67"/>
      <c r="C4" s="67"/>
      <c r="D4" s="67"/>
      <c r="E4" s="67"/>
      <c r="F4" s="67"/>
    </row>
    <row r="5" spans="1:6" ht="15" customHeight="1">
      <c r="A5" s="141" t="s">
        <v>4</v>
      </c>
      <c r="B5" s="140" t="s">
        <v>41</v>
      </c>
      <c r="C5" s="140" t="s">
        <v>42</v>
      </c>
      <c r="D5" s="140" t="s">
        <v>43</v>
      </c>
      <c r="E5" s="144" t="s">
        <v>44</v>
      </c>
      <c r="F5" s="144"/>
    </row>
    <row r="6" spans="1:6" ht="15" customHeight="1">
      <c r="A6" s="141"/>
      <c r="B6" s="140"/>
      <c r="C6" s="140"/>
      <c r="D6" s="140"/>
      <c r="E6" s="68" t="s">
        <v>48</v>
      </c>
      <c r="F6" s="68" t="s">
        <v>49</v>
      </c>
    </row>
    <row r="7" spans="1:6" s="90" customFormat="1" ht="16.5" customHeight="1">
      <c r="A7" s="92" t="s">
        <v>28</v>
      </c>
      <c r="B7" s="93">
        <f aca="true" t="shared" si="0" ref="B7:C9">+B21</f>
        <v>120157</v>
      </c>
      <c r="C7" s="93">
        <f t="shared" si="0"/>
        <v>120157</v>
      </c>
      <c r="D7" s="93">
        <v>78533</v>
      </c>
      <c r="E7" s="93">
        <f>(D7/B7)*100</f>
        <v>65.35865575871568</v>
      </c>
      <c r="F7" s="93">
        <f aca="true" t="shared" si="1" ref="F7:F15">(D7/C7)*100</f>
        <v>65.35865575871568</v>
      </c>
    </row>
    <row r="8" spans="1:6" s="90" customFormat="1" ht="16.5" customHeight="1">
      <c r="A8" s="92" t="s">
        <v>29</v>
      </c>
      <c r="B8" s="93">
        <f t="shared" si="0"/>
        <v>25290492</v>
      </c>
      <c r="C8" s="93">
        <f t="shared" si="0"/>
        <v>25374092</v>
      </c>
      <c r="D8" s="93">
        <v>22552491</v>
      </c>
      <c r="E8" s="93">
        <f>(D8/B8)*100</f>
        <v>89.17379306025364</v>
      </c>
      <c r="F8" s="93">
        <f t="shared" si="1"/>
        <v>88.87999223775181</v>
      </c>
    </row>
    <row r="9" spans="1:6" s="90" customFormat="1" ht="16.5" customHeight="1">
      <c r="A9" s="92" t="s">
        <v>30</v>
      </c>
      <c r="B9" s="93">
        <f t="shared" si="0"/>
        <v>20815964</v>
      </c>
      <c r="C9" s="93">
        <f t="shared" si="0"/>
        <v>20815964</v>
      </c>
      <c r="D9" s="93">
        <v>14670062</v>
      </c>
      <c r="E9" s="93">
        <f>(D9/B9)*100</f>
        <v>70.4750546263435</v>
      </c>
      <c r="F9" s="93">
        <f t="shared" si="1"/>
        <v>70.4750546263435</v>
      </c>
    </row>
    <row r="10" spans="1:6" s="90" customFormat="1" ht="16.5" customHeight="1">
      <c r="A10" s="92" t="s">
        <v>31</v>
      </c>
      <c r="B10" s="93">
        <f>+B43</f>
        <v>7011868</v>
      </c>
      <c r="C10" s="93">
        <f>+C43+C33</f>
        <v>10353736</v>
      </c>
      <c r="D10" s="93">
        <v>11014278</v>
      </c>
      <c r="E10" s="93">
        <f>(D10/B10)*100</f>
        <v>157.08050978712092</v>
      </c>
      <c r="F10" s="93">
        <f t="shared" si="1"/>
        <v>106.37974543681624</v>
      </c>
    </row>
    <row r="11" spans="1:6" s="90" customFormat="1" ht="16.5" customHeight="1">
      <c r="A11" s="92" t="s">
        <v>78</v>
      </c>
      <c r="B11" s="93">
        <f>+B34</f>
        <v>0</v>
      </c>
      <c r="C11" s="93">
        <f>+C34</f>
        <v>149108</v>
      </c>
      <c r="D11" s="93">
        <v>149106</v>
      </c>
      <c r="E11" s="93">
        <f>+E34</f>
        <v>0</v>
      </c>
      <c r="F11" s="93">
        <f t="shared" si="1"/>
        <v>99.99865869034525</v>
      </c>
    </row>
    <row r="12" spans="1:6" s="90" customFormat="1" ht="16.5" customHeight="1">
      <c r="A12" s="92" t="s">
        <v>33</v>
      </c>
      <c r="B12" s="93">
        <f>+B24</f>
        <v>100161</v>
      </c>
      <c r="C12" s="93">
        <f>+C24</f>
        <v>100161</v>
      </c>
      <c r="D12" s="93">
        <v>1480448</v>
      </c>
      <c r="E12" s="93">
        <f>(D12/B12)*100</f>
        <v>1478.0683100208664</v>
      </c>
      <c r="F12" s="93">
        <f t="shared" si="1"/>
        <v>1478.0683100208664</v>
      </c>
    </row>
    <row r="13" spans="1:6" s="90" customFormat="1" ht="16.5" customHeight="1">
      <c r="A13" s="92" t="s">
        <v>34</v>
      </c>
      <c r="B13" s="93">
        <f>+B25</f>
        <v>885</v>
      </c>
      <c r="C13" s="93">
        <f>+C25</f>
        <v>885</v>
      </c>
      <c r="D13" s="93">
        <v>0</v>
      </c>
      <c r="E13" s="93">
        <f>(D13/B13)*100</f>
        <v>0</v>
      </c>
      <c r="F13" s="93">
        <f t="shared" si="1"/>
        <v>0</v>
      </c>
    </row>
    <row r="14" spans="1:6" s="90" customFormat="1" ht="16.5" customHeight="1">
      <c r="A14" s="92" t="s">
        <v>35</v>
      </c>
      <c r="B14" s="93">
        <f>+B26</f>
        <v>0</v>
      </c>
      <c r="C14" s="93">
        <f>+C26+C36+C45</f>
        <v>18704944</v>
      </c>
      <c r="D14" s="93">
        <v>74933135</v>
      </c>
      <c r="E14" s="93">
        <v>0</v>
      </c>
      <c r="F14" s="93">
        <f t="shared" si="1"/>
        <v>400.6060376336865</v>
      </c>
    </row>
    <row r="15" spans="1:6" ht="16.5" customHeight="1">
      <c r="A15" s="76" t="s">
        <v>20</v>
      </c>
      <c r="B15" s="77">
        <f>+SUM(B7:B14)</f>
        <v>53339527</v>
      </c>
      <c r="C15" s="77">
        <f>+SUM(C7:C14)</f>
        <v>75619047</v>
      </c>
      <c r="D15" s="77">
        <f>+SUM(D7:D14)</f>
        <v>124878053</v>
      </c>
      <c r="E15" s="77">
        <f>(D15/B15)*100</f>
        <v>234.11916082420453</v>
      </c>
      <c r="F15" s="77">
        <f t="shared" si="1"/>
        <v>165.14100342999564</v>
      </c>
    </row>
    <row r="16" spans="1:10" ht="15">
      <c r="A16" s="83"/>
      <c r="B16" s="79"/>
      <c r="C16" s="79"/>
      <c r="D16" s="79"/>
      <c r="E16" s="83"/>
      <c r="F16" s="83"/>
      <c r="H16" s="65"/>
      <c r="I16" s="65"/>
      <c r="J16" s="65"/>
    </row>
    <row r="17" spans="1:6" ht="15">
      <c r="A17" s="83"/>
      <c r="B17" s="79"/>
      <c r="C17" s="79"/>
      <c r="D17" s="79"/>
      <c r="E17" s="82"/>
      <c r="F17" s="82"/>
    </row>
    <row r="18" spans="1:6" ht="15">
      <c r="A18" s="66" t="s">
        <v>21</v>
      </c>
      <c r="B18" s="67"/>
      <c r="C18" s="67"/>
      <c r="D18" s="67"/>
      <c r="E18" s="67"/>
      <c r="F18" s="67"/>
    </row>
    <row r="19" spans="1:6" ht="12.75" customHeight="1">
      <c r="A19" s="141" t="s">
        <v>4</v>
      </c>
      <c r="B19" s="140" t="s">
        <v>41</v>
      </c>
      <c r="C19" s="140" t="s">
        <v>42</v>
      </c>
      <c r="D19" s="140" t="s">
        <v>43</v>
      </c>
      <c r="E19" s="144" t="s">
        <v>44</v>
      </c>
      <c r="F19" s="144"/>
    </row>
    <row r="20" spans="1:6" ht="12.75" customHeight="1">
      <c r="A20" s="141"/>
      <c r="B20" s="140"/>
      <c r="C20" s="140"/>
      <c r="D20" s="140"/>
      <c r="E20" s="68" t="s">
        <v>48</v>
      </c>
      <c r="F20" s="68" t="s">
        <v>49</v>
      </c>
    </row>
    <row r="21" spans="1:9" s="90" customFormat="1" ht="20.25" customHeight="1">
      <c r="A21" s="92" t="s">
        <v>28</v>
      </c>
      <c r="B21" s="94">
        <v>120157</v>
      </c>
      <c r="C21" s="94">
        <v>120157</v>
      </c>
      <c r="D21" s="94">
        <v>78533</v>
      </c>
      <c r="E21" s="93">
        <f>(D21/B21)*100</f>
        <v>65.35865575871568</v>
      </c>
      <c r="F21" s="93">
        <f aca="true" t="shared" si="2" ref="F21:F27">(D21/C21)*100</f>
        <v>65.35865575871568</v>
      </c>
      <c r="I21" s="95"/>
    </row>
    <row r="22" spans="1:9" s="90" customFormat="1" ht="20.25" customHeight="1">
      <c r="A22" s="92" t="s">
        <v>29</v>
      </c>
      <c r="B22" s="94">
        <v>25290492</v>
      </c>
      <c r="C22" s="94">
        <v>25374092</v>
      </c>
      <c r="D22" s="94">
        <v>22552491</v>
      </c>
      <c r="E22" s="93">
        <f>(D22/B22)*100</f>
        <v>89.17379306025364</v>
      </c>
      <c r="F22" s="93">
        <f t="shared" si="2"/>
        <v>88.87999223775181</v>
      </c>
      <c r="G22" s="95"/>
      <c r="H22" s="95"/>
      <c r="I22" s="95"/>
    </row>
    <row r="23" spans="1:9" s="90" customFormat="1" ht="20.25" customHeight="1">
      <c r="A23" s="92" t="s">
        <v>30</v>
      </c>
      <c r="B23" s="94">
        <v>20815964</v>
      </c>
      <c r="C23" s="94">
        <v>20815964</v>
      </c>
      <c r="D23" s="94">
        <v>14670062</v>
      </c>
      <c r="E23" s="93">
        <f>(D23/B23)*100</f>
        <v>70.4750546263435</v>
      </c>
      <c r="F23" s="93">
        <f t="shared" si="2"/>
        <v>70.4750546263435</v>
      </c>
      <c r="I23" s="95"/>
    </row>
    <row r="24" spans="1:9" s="90" customFormat="1" ht="20.25" customHeight="1">
      <c r="A24" s="92" t="s">
        <v>33</v>
      </c>
      <c r="B24" s="94">
        <v>100161</v>
      </c>
      <c r="C24" s="94">
        <v>100161</v>
      </c>
      <c r="D24" s="94">
        <v>179836</v>
      </c>
      <c r="E24" s="93">
        <f>(D24/B24)*100</f>
        <v>179.54692944359581</v>
      </c>
      <c r="F24" s="93">
        <f t="shared" si="2"/>
        <v>179.54692944359581</v>
      </c>
      <c r="I24" s="95"/>
    </row>
    <row r="25" spans="1:9" s="90" customFormat="1" ht="20.25" customHeight="1">
      <c r="A25" s="92" t="s">
        <v>34</v>
      </c>
      <c r="B25" s="93">
        <v>885</v>
      </c>
      <c r="C25" s="93">
        <v>885</v>
      </c>
      <c r="D25" s="93">
        <v>0</v>
      </c>
      <c r="E25" s="93">
        <f>(D25/B25)*100</f>
        <v>0</v>
      </c>
      <c r="F25" s="93">
        <f t="shared" si="2"/>
        <v>0</v>
      </c>
      <c r="I25" s="95"/>
    </row>
    <row r="26" spans="1:9" s="90" customFormat="1" ht="20.25" customHeight="1">
      <c r="A26" s="92" t="s">
        <v>35</v>
      </c>
      <c r="B26" s="94">
        <v>0</v>
      </c>
      <c r="C26" s="94">
        <v>3232213</v>
      </c>
      <c r="D26" s="94">
        <v>5076615</v>
      </c>
      <c r="E26" s="93">
        <v>0</v>
      </c>
      <c r="F26" s="93">
        <f t="shared" si="2"/>
        <v>157.06313290615438</v>
      </c>
      <c r="G26" s="95"/>
      <c r="H26" s="95"/>
      <c r="I26" s="95"/>
    </row>
    <row r="27" spans="1:8" ht="15">
      <c r="A27" s="76" t="s">
        <v>20</v>
      </c>
      <c r="B27" s="77">
        <f>+SUM(B21:B26)</f>
        <v>46327659</v>
      </c>
      <c r="C27" s="77">
        <f>+SUM(C21:C26)</f>
        <v>49643472</v>
      </c>
      <c r="D27" s="77">
        <f>+SUM(D21:D26)</f>
        <v>42557537</v>
      </c>
      <c r="E27" s="77">
        <f>(D27/B27)*100</f>
        <v>91.86204940767674</v>
      </c>
      <c r="F27" s="77">
        <f t="shared" si="2"/>
        <v>85.72635088859217</v>
      </c>
      <c r="G27" s="65"/>
      <c r="H27" s="65"/>
    </row>
    <row r="28" spans="1:6" ht="15">
      <c r="A28" s="82"/>
      <c r="B28" s="82"/>
      <c r="C28" s="82"/>
      <c r="D28" s="82"/>
      <c r="E28" s="82"/>
      <c r="F28" s="82"/>
    </row>
    <row r="29" spans="1:6" ht="15">
      <c r="A29" s="82"/>
      <c r="B29" s="82"/>
      <c r="C29" s="82"/>
      <c r="D29" s="82"/>
      <c r="E29" s="82"/>
      <c r="F29" s="82"/>
    </row>
    <row r="30" spans="1:6" ht="15">
      <c r="A30" s="66" t="s">
        <v>22</v>
      </c>
      <c r="B30" s="67"/>
      <c r="C30" s="67"/>
      <c r="D30" s="67"/>
      <c r="E30" s="67"/>
      <c r="F30" s="67"/>
    </row>
    <row r="31" spans="1:6" ht="15">
      <c r="A31" s="141" t="s">
        <v>4</v>
      </c>
      <c r="B31" s="140" t="s">
        <v>41</v>
      </c>
      <c r="C31" s="140" t="s">
        <v>42</v>
      </c>
      <c r="D31" s="140" t="s">
        <v>43</v>
      </c>
      <c r="E31" s="144" t="s">
        <v>44</v>
      </c>
      <c r="F31" s="144"/>
    </row>
    <row r="32" spans="1:6" ht="15">
      <c r="A32" s="141"/>
      <c r="B32" s="140"/>
      <c r="C32" s="140"/>
      <c r="D32" s="140"/>
      <c r="E32" s="68" t="s">
        <v>48</v>
      </c>
      <c r="F32" s="68" t="s">
        <v>49</v>
      </c>
    </row>
    <row r="33" spans="1:8" s="90" customFormat="1" ht="21" customHeight="1">
      <c r="A33" s="92" t="s">
        <v>77</v>
      </c>
      <c r="B33" s="96">
        <v>0</v>
      </c>
      <c r="C33" s="96">
        <v>3341868</v>
      </c>
      <c r="D33" s="96">
        <v>3341867</v>
      </c>
      <c r="E33" s="96">
        <v>0</v>
      </c>
      <c r="F33" s="93">
        <f>(D33/C33)*100</f>
        <v>99.99997007661582</v>
      </c>
      <c r="H33" s="95"/>
    </row>
    <row r="34" spans="1:8" s="90" customFormat="1" ht="21" customHeight="1">
      <c r="A34" s="92" t="s">
        <v>78</v>
      </c>
      <c r="B34" s="96">
        <v>0</v>
      </c>
      <c r="C34" s="96">
        <v>149108</v>
      </c>
      <c r="D34" s="96">
        <v>149106</v>
      </c>
      <c r="E34" s="96">
        <v>0</v>
      </c>
      <c r="F34" s="93">
        <f>(D34/C34)*100</f>
        <v>99.99865869034525</v>
      </c>
      <c r="H34" s="95"/>
    </row>
    <row r="35" spans="1:8" s="90" customFormat="1" ht="21" customHeight="1">
      <c r="A35" s="92" t="s">
        <v>33</v>
      </c>
      <c r="B35" s="94">
        <v>0</v>
      </c>
      <c r="C35" s="94">
        <v>0</v>
      </c>
      <c r="D35" s="94">
        <v>24815</v>
      </c>
      <c r="E35" s="93">
        <v>0</v>
      </c>
      <c r="F35" s="93">
        <v>0</v>
      </c>
      <c r="H35" s="95"/>
    </row>
    <row r="36" spans="1:8" s="90" customFormat="1" ht="21" customHeight="1">
      <c r="A36" s="92" t="s">
        <v>35</v>
      </c>
      <c r="B36" s="94">
        <v>0</v>
      </c>
      <c r="C36" s="94">
        <v>11454834</v>
      </c>
      <c r="D36" s="94">
        <v>28954094</v>
      </c>
      <c r="E36" s="93">
        <v>0</v>
      </c>
      <c r="F36" s="93">
        <f>(D36/C36)*100</f>
        <v>252.76746917502254</v>
      </c>
      <c r="H36" s="95"/>
    </row>
    <row r="37" spans="1:8" ht="15">
      <c r="A37" s="76" t="s">
        <v>20</v>
      </c>
      <c r="B37" s="77">
        <f>SUM(B33:B36)</f>
        <v>0</v>
      </c>
      <c r="C37" s="77">
        <f>SUM(C33:C36)</f>
        <v>14945810</v>
      </c>
      <c r="D37" s="77">
        <f>SUM(D33:D36)</f>
        <v>32469882</v>
      </c>
      <c r="E37" s="77">
        <f>+SUM(E35:E35)</f>
        <v>0</v>
      </c>
      <c r="F37" s="77">
        <f>(D37/C37)*100</f>
        <v>217.2507344867893</v>
      </c>
      <c r="H37" s="65"/>
    </row>
    <row r="38" spans="1:6" ht="15">
      <c r="A38" s="82"/>
      <c r="B38" s="82"/>
      <c r="C38" s="82"/>
      <c r="D38" s="84"/>
      <c r="E38" s="82"/>
      <c r="F38" s="82"/>
    </row>
    <row r="39" spans="1:6" ht="15">
      <c r="A39" s="82"/>
      <c r="B39" s="82"/>
      <c r="C39" s="82"/>
      <c r="D39" s="82"/>
      <c r="E39" s="82"/>
      <c r="F39" s="82"/>
    </row>
    <row r="40" spans="1:6" ht="24">
      <c r="A40" s="81" t="s">
        <v>47</v>
      </c>
      <c r="B40" s="67"/>
      <c r="C40" s="67"/>
      <c r="D40" s="67"/>
      <c r="E40" s="67"/>
      <c r="F40" s="67"/>
    </row>
    <row r="41" spans="1:6" ht="15">
      <c r="A41" s="141" t="s">
        <v>4</v>
      </c>
      <c r="B41" s="140" t="s">
        <v>41</v>
      </c>
      <c r="C41" s="140" t="s">
        <v>42</v>
      </c>
      <c r="D41" s="140" t="s">
        <v>43</v>
      </c>
      <c r="E41" s="144" t="s">
        <v>44</v>
      </c>
      <c r="F41" s="144"/>
    </row>
    <row r="42" spans="1:6" ht="15">
      <c r="A42" s="141"/>
      <c r="B42" s="140"/>
      <c r="C42" s="140"/>
      <c r="D42" s="140"/>
      <c r="E42" s="68" t="s">
        <v>48</v>
      </c>
      <c r="F42" s="68" t="s">
        <v>49</v>
      </c>
    </row>
    <row r="43" spans="1:8" s="90" customFormat="1" ht="19.5" customHeight="1">
      <c r="A43" s="92" t="s">
        <v>31</v>
      </c>
      <c r="B43" s="96">
        <v>7011868</v>
      </c>
      <c r="C43" s="96">
        <v>7011868</v>
      </c>
      <c r="D43" s="96">
        <v>7672411</v>
      </c>
      <c r="E43" s="93">
        <f>(D43/B43)*100</f>
        <v>109.4203570289686</v>
      </c>
      <c r="F43" s="93">
        <f>(D43/C43)*100</f>
        <v>109.4203570289686</v>
      </c>
      <c r="H43" s="97"/>
    </row>
    <row r="44" spans="1:8" s="90" customFormat="1" ht="19.5" customHeight="1">
      <c r="A44" s="92" t="s">
        <v>33</v>
      </c>
      <c r="B44" s="94">
        <v>0</v>
      </c>
      <c r="C44" s="94">
        <v>0</v>
      </c>
      <c r="D44" s="94">
        <v>1275797</v>
      </c>
      <c r="E44" s="93">
        <v>0</v>
      </c>
      <c r="F44" s="93">
        <v>0</v>
      </c>
      <c r="H44" s="97"/>
    </row>
    <row r="45" spans="1:8" s="90" customFormat="1" ht="19.5" customHeight="1">
      <c r="A45" s="92" t="s">
        <v>35</v>
      </c>
      <c r="B45" s="94">
        <v>0</v>
      </c>
      <c r="C45" s="94">
        <v>4017897</v>
      </c>
      <c r="D45" s="94">
        <v>40902426</v>
      </c>
      <c r="E45" s="93">
        <v>0</v>
      </c>
      <c r="F45" s="93">
        <f>(D45/C45)*100</f>
        <v>1018.0058373820932</v>
      </c>
      <c r="H45" s="97"/>
    </row>
    <row r="46" spans="1:6" ht="15">
      <c r="A46" s="76" t="s">
        <v>20</v>
      </c>
      <c r="B46" s="77">
        <f>+SUM(B43:B45)</f>
        <v>7011868</v>
      </c>
      <c r="C46" s="77">
        <f>+SUM(C43:C45)</f>
        <v>11029765</v>
      </c>
      <c r="D46" s="77">
        <f>+SUM(D43:D45)</f>
        <v>49850634</v>
      </c>
      <c r="E46" s="77">
        <f>(D46/B46)*100</f>
        <v>710.9465551832977</v>
      </c>
      <c r="F46" s="77">
        <f>(D46/C46)*100</f>
        <v>451.9646066801967</v>
      </c>
    </row>
    <row r="47" spans="2:8" ht="15">
      <c r="B47" s="65"/>
      <c r="C47" s="65"/>
      <c r="D47" s="65"/>
      <c r="H47" s="65"/>
    </row>
    <row r="48" spans="2:4" ht="15">
      <c r="B48" s="65"/>
      <c r="C48" s="65"/>
      <c r="D48" s="65"/>
    </row>
    <row r="49" ht="15">
      <c r="C49" s="65"/>
    </row>
  </sheetData>
  <sheetProtection/>
  <mergeCells count="22">
    <mergeCell ref="A1:F1"/>
    <mergeCell ref="A5:A6"/>
    <mergeCell ref="B5:B6"/>
    <mergeCell ref="C5:C6"/>
    <mergeCell ref="D5:D6"/>
    <mergeCell ref="E5:F5"/>
    <mergeCell ref="A2:F2"/>
    <mergeCell ref="D19:D20"/>
    <mergeCell ref="E19:F19"/>
    <mergeCell ref="D31:D32"/>
    <mergeCell ref="E31:F31"/>
    <mergeCell ref="A19:A20"/>
    <mergeCell ref="B19:B20"/>
    <mergeCell ref="C19:C20"/>
    <mergeCell ref="A41:A42"/>
    <mergeCell ref="B41:B42"/>
    <mergeCell ref="C41:C42"/>
    <mergeCell ref="D41:D42"/>
    <mergeCell ref="E41:F41"/>
    <mergeCell ref="A31:A32"/>
    <mergeCell ref="B31:B32"/>
    <mergeCell ref="C31:C32"/>
  </mergeCells>
  <printOptions/>
  <pageMargins left="0.7086614173228347" right="0.35433070866141736" top="0.5905511811023623" bottom="0.4330708661417323" header="0.1968503937007874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D10" sqref="D10"/>
    </sheetView>
  </sheetViews>
  <sheetFormatPr defaultColWidth="11.57421875" defaultRowHeight="12.75"/>
  <cols>
    <col min="1" max="1" width="0.85546875" style="86" customWidth="1"/>
    <col min="2" max="2" width="10.140625" style="86" customWidth="1"/>
    <col min="3" max="3" width="14.28125" style="86" customWidth="1"/>
    <col min="4" max="4" width="71.8515625" style="86" customWidth="1"/>
    <col min="5" max="5" width="13.140625" style="86" customWidth="1"/>
    <col min="6" max="6" width="10.57421875" style="86" customWidth="1"/>
    <col min="7" max="7" width="13.28125" style="86" customWidth="1"/>
    <col min="8" max="8" width="13.7109375" style="102" bestFit="1" customWidth="1"/>
    <col min="9" max="11" width="11.57421875" style="88" customWidth="1"/>
    <col min="12" max="14" width="11.57421875" style="0" customWidth="1"/>
    <col min="15" max="16" width="11.57421875" style="88" customWidth="1"/>
    <col min="17" max="17" width="11.57421875" style="107" customWidth="1"/>
    <col min="18" max="16384" width="11.57421875" style="86" customWidth="1"/>
  </cols>
  <sheetData>
    <row r="1" spans="2:17" s="136" customFormat="1" ht="18">
      <c r="B1" s="145" t="s">
        <v>0</v>
      </c>
      <c r="C1" s="145"/>
      <c r="D1" s="145"/>
      <c r="E1" s="145"/>
      <c r="F1" s="145"/>
      <c r="G1" s="145"/>
      <c r="H1" s="137"/>
      <c r="Q1" s="138"/>
    </row>
    <row r="2" spans="2:17" s="136" customFormat="1" ht="5.25" customHeight="1">
      <c r="B2" s="145"/>
      <c r="C2" s="145"/>
      <c r="D2" s="145"/>
      <c r="E2" s="145"/>
      <c r="F2" s="145"/>
      <c r="G2" s="145"/>
      <c r="H2" s="137"/>
      <c r="Q2" s="138"/>
    </row>
    <row r="3" spans="2:17" s="136" customFormat="1" ht="18">
      <c r="B3" s="145" t="s">
        <v>119</v>
      </c>
      <c r="C3" s="145"/>
      <c r="D3" s="145"/>
      <c r="E3" s="145"/>
      <c r="F3" s="145"/>
      <c r="G3" s="145"/>
      <c r="H3" s="137"/>
      <c r="Q3" s="138"/>
    </row>
    <row r="4" spans="2:17" s="136" customFormat="1" ht="3" customHeight="1">
      <c r="B4" s="145"/>
      <c r="C4" s="145"/>
      <c r="D4" s="145"/>
      <c r="E4" s="145"/>
      <c r="F4" s="145"/>
      <c r="G4" s="145"/>
      <c r="H4" s="137"/>
      <c r="Q4" s="138"/>
    </row>
    <row r="5" spans="8:17" s="88" customFormat="1" ht="12.75" hidden="1">
      <c r="H5" s="102"/>
      <c r="Q5" s="107"/>
    </row>
    <row r="6" spans="2:17" s="89" customFormat="1" ht="42.75" customHeight="1">
      <c r="B6" s="110" t="s">
        <v>51</v>
      </c>
      <c r="C6" s="111" t="s">
        <v>52</v>
      </c>
      <c r="D6" s="111" t="s">
        <v>53</v>
      </c>
      <c r="E6" s="112" t="s">
        <v>66</v>
      </c>
      <c r="F6" s="110" t="s">
        <v>150</v>
      </c>
      <c r="G6" s="111" t="s">
        <v>55</v>
      </c>
      <c r="H6" s="103"/>
      <c r="Q6" s="108"/>
    </row>
    <row r="7" spans="1:17" s="88" customFormat="1" ht="24" customHeight="1" thickBot="1">
      <c r="A7" s="104"/>
      <c r="B7" s="124" t="s">
        <v>67</v>
      </c>
      <c r="C7" s="125" t="s">
        <v>56</v>
      </c>
      <c r="D7" s="133" t="s">
        <v>93</v>
      </c>
      <c r="E7" s="121">
        <v>0</v>
      </c>
      <c r="F7" s="130">
        <v>408526</v>
      </c>
      <c r="G7" s="121">
        <v>16216</v>
      </c>
      <c r="H7" s="109"/>
      <c r="I7" s="106"/>
      <c r="Q7" s="107"/>
    </row>
    <row r="8" spans="1:17" s="88" customFormat="1" ht="39" customHeight="1" thickBot="1">
      <c r="A8" s="104"/>
      <c r="B8" s="126" t="s">
        <v>68</v>
      </c>
      <c r="C8" s="127" t="s">
        <v>57</v>
      </c>
      <c r="D8" s="134" t="s">
        <v>94</v>
      </c>
      <c r="E8" s="122">
        <v>21281630</v>
      </c>
      <c r="F8" s="131">
        <v>15350</v>
      </c>
      <c r="G8" s="122">
        <v>19344603.68</v>
      </c>
      <c r="H8" s="109"/>
      <c r="I8" s="106"/>
      <c r="Q8" s="107"/>
    </row>
    <row r="9" spans="1:17" s="88" customFormat="1" ht="26.25" thickBot="1">
      <c r="A9" s="104"/>
      <c r="B9" s="126" t="s">
        <v>107</v>
      </c>
      <c r="C9" s="127" t="s">
        <v>110</v>
      </c>
      <c r="D9" s="134" t="s">
        <v>113</v>
      </c>
      <c r="E9" s="122">
        <v>4488600.51</v>
      </c>
      <c r="F9" s="131">
        <v>102697</v>
      </c>
      <c r="G9" s="122">
        <v>4046885.48</v>
      </c>
      <c r="H9" s="109"/>
      <c r="I9" s="106"/>
      <c r="Q9" s="107"/>
    </row>
    <row r="10" spans="1:17" s="88" customFormat="1" ht="39" customHeight="1" thickBot="1">
      <c r="A10" s="104"/>
      <c r="B10" s="126" t="s">
        <v>79</v>
      </c>
      <c r="C10" s="127" t="s">
        <v>86</v>
      </c>
      <c r="D10" s="134" t="s">
        <v>95</v>
      </c>
      <c r="E10" s="122">
        <v>5904811</v>
      </c>
      <c r="F10" s="131">
        <v>180000</v>
      </c>
      <c r="G10" s="122">
        <v>5742467.1</v>
      </c>
      <c r="H10" s="109"/>
      <c r="I10" s="106"/>
      <c r="Q10" s="107"/>
    </row>
    <row r="11" spans="1:17" s="88" customFormat="1" ht="39" customHeight="1" thickBot="1">
      <c r="A11" s="104"/>
      <c r="B11" s="126" t="s">
        <v>69</v>
      </c>
      <c r="C11" s="127" t="s">
        <v>58</v>
      </c>
      <c r="D11" s="134" t="s">
        <v>96</v>
      </c>
      <c r="E11" s="122">
        <v>6345450.48</v>
      </c>
      <c r="F11" s="131">
        <v>158933</v>
      </c>
      <c r="G11" s="122">
        <v>5937181.06</v>
      </c>
      <c r="H11" s="109"/>
      <c r="I11" s="106"/>
      <c r="Q11" s="107"/>
    </row>
    <row r="12" spans="1:17" s="88" customFormat="1" ht="39" customHeight="1" thickBot="1">
      <c r="A12" s="104"/>
      <c r="B12" s="126" t="s">
        <v>70</v>
      </c>
      <c r="C12" s="127" t="s">
        <v>60</v>
      </c>
      <c r="D12" s="134" t="s">
        <v>155</v>
      </c>
      <c r="E12" s="122">
        <v>0</v>
      </c>
      <c r="F12" s="131">
        <v>2784847</v>
      </c>
      <c r="G12" s="122">
        <v>2569010</v>
      </c>
      <c r="H12" s="109"/>
      <c r="I12" s="106"/>
      <c r="Q12" s="107"/>
    </row>
    <row r="13" spans="1:17" s="88" customFormat="1" ht="39" customHeight="1" thickBot="1">
      <c r="A13" s="104"/>
      <c r="B13" s="126" t="s">
        <v>80</v>
      </c>
      <c r="C13" s="127" t="s">
        <v>87</v>
      </c>
      <c r="D13" s="134" t="s">
        <v>154</v>
      </c>
      <c r="E13" s="122">
        <v>0</v>
      </c>
      <c r="F13" s="131">
        <v>1426176</v>
      </c>
      <c r="G13" s="122">
        <v>692176</v>
      </c>
      <c r="H13" s="109"/>
      <c r="I13" s="106"/>
      <c r="Q13" s="107"/>
    </row>
    <row r="14" spans="1:17" s="88" customFormat="1" ht="29.25" customHeight="1" thickBot="1">
      <c r="A14" s="104"/>
      <c r="B14" s="126" t="s">
        <v>71</v>
      </c>
      <c r="C14" s="127" t="s">
        <v>59</v>
      </c>
      <c r="D14" s="134" t="s">
        <v>97</v>
      </c>
      <c r="E14" s="122">
        <v>6772934.09</v>
      </c>
      <c r="F14" s="131">
        <v>1641399</v>
      </c>
      <c r="G14" s="122">
        <v>6538562.47</v>
      </c>
      <c r="H14" s="109"/>
      <c r="I14" s="106"/>
      <c r="Q14" s="107"/>
    </row>
    <row r="15" spans="1:17" s="88" customFormat="1" ht="29.25" customHeight="1" thickBot="1">
      <c r="A15" s="104"/>
      <c r="B15" s="126" t="s">
        <v>72</v>
      </c>
      <c r="C15" s="127" t="s">
        <v>61</v>
      </c>
      <c r="D15" s="134" t="s">
        <v>98</v>
      </c>
      <c r="E15" s="122">
        <v>0</v>
      </c>
      <c r="F15" s="131">
        <v>4202</v>
      </c>
      <c r="G15" s="122">
        <v>7499223.27</v>
      </c>
      <c r="H15" s="109"/>
      <c r="I15" s="106"/>
      <c r="Q15" s="107"/>
    </row>
    <row r="16" spans="1:17" s="88" customFormat="1" ht="29.25" customHeight="1" thickBot="1">
      <c r="A16" s="104"/>
      <c r="B16" s="126" t="s">
        <v>81</v>
      </c>
      <c r="C16" s="127" t="s">
        <v>88</v>
      </c>
      <c r="D16" s="134" t="s">
        <v>99</v>
      </c>
      <c r="E16" s="122">
        <v>7596968.95</v>
      </c>
      <c r="F16" s="131">
        <v>62780</v>
      </c>
      <c r="G16" s="122">
        <v>3056231.25</v>
      </c>
      <c r="H16" s="109"/>
      <c r="I16" s="106"/>
      <c r="Q16" s="107"/>
    </row>
    <row r="17" spans="1:17" s="88" customFormat="1" ht="30.75" customHeight="1" thickBot="1">
      <c r="A17" s="104"/>
      <c r="B17" s="126" t="s">
        <v>82</v>
      </c>
      <c r="C17" s="127" t="s">
        <v>89</v>
      </c>
      <c r="D17" s="134" t="s">
        <v>100</v>
      </c>
      <c r="E17" s="122">
        <v>11623108</v>
      </c>
      <c r="F17" s="131">
        <v>264673</v>
      </c>
      <c r="G17" s="122">
        <v>10800674.1</v>
      </c>
      <c r="H17" s="109"/>
      <c r="I17" s="106"/>
      <c r="Q17" s="107"/>
    </row>
    <row r="18" spans="1:17" s="88" customFormat="1" ht="30.75" customHeight="1" thickBot="1">
      <c r="A18" s="104"/>
      <c r="B18" s="126" t="s">
        <v>73</v>
      </c>
      <c r="C18" s="127" t="s">
        <v>62</v>
      </c>
      <c r="D18" s="134" t="s">
        <v>101</v>
      </c>
      <c r="E18" s="122">
        <v>8873736.9</v>
      </c>
      <c r="F18" s="131">
        <v>162393</v>
      </c>
      <c r="G18" s="122">
        <v>8685597.99</v>
      </c>
      <c r="H18" s="109"/>
      <c r="I18" s="106"/>
      <c r="Q18" s="107"/>
    </row>
    <row r="19" spans="1:17" s="88" customFormat="1" ht="30.75" customHeight="1" thickBot="1">
      <c r="A19" s="104"/>
      <c r="B19" s="126" t="s">
        <v>83</v>
      </c>
      <c r="C19" s="127" t="s">
        <v>90</v>
      </c>
      <c r="D19" s="134" t="s">
        <v>102</v>
      </c>
      <c r="E19" s="122">
        <v>0</v>
      </c>
      <c r="F19" s="131">
        <v>71</v>
      </c>
      <c r="G19" s="122">
        <v>0</v>
      </c>
      <c r="H19" s="109"/>
      <c r="I19" s="106"/>
      <c r="Q19" s="107"/>
    </row>
    <row r="20" spans="1:17" s="88" customFormat="1" ht="30" customHeight="1" thickBot="1">
      <c r="A20" s="104"/>
      <c r="B20" s="126" t="s">
        <v>74</v>
      </c>
      <c r="C20" s="127" t="s">
        <v>65</v>
      </c>
      <c r="D20" s="134" t="s">
        <v>103</v>
      </c>
      <c r="E20" s="122">
        <v>683609.38</v>
      </c>
      <c r="F20" s="131">
        <v>12065</v>
      </c>
      <c r="G20" s="122">
        <v>648076.07</v>
      </c>
      <c r="H20" s="109"/>
      <c r="I20" s="106"/>
      <c r="Q20" s="107"/>
    </row>
    <row r="21" spans="1:17" s="88" customFormat="1" ht="28.5" customHeight="1" thickBot="1">
      <c r="A21" s="104"/>
      <c r="B21" s="126" t="s">
        <v>75</v>
      </c>
      <c r="C21" s="127" t="s">
        <v>64</v>
      </c>
      <c r="D21" s="134" t="s">
        <v>104</v>
      </c>
      <c r="E21" s="122">
        <v>8507554.06</v>
      </c>
      <c r="F21" s="131">
        <v>3013021</v>
      </c>
      <c r="G21" s="122">
        <v>1255558.49</v>
      </c>
      <c r="H21" s="109"/>
      <c r="I21" s="106"/>
      <c r="Q21" s="107"/>
    </row>
    <row r="22" spans="1:17" s="88" customFormat="1" ht="28.5" customHeight="1" thickBot="1">
      <c r="A22" s="104"/>
      <c r="B22" s="126" t="s">
        <v>76</v>
      </c>
      <c r="C22" s="127" t="s">
        <v>63</v>
      </c>
      <c r="D22" s="134" t="s">
        <v>54</v>
      </c>
      <c r="E22" s="122">
        <v>5912650.8</v>
      </c>
      <c r="F22" s="131">
        <v>1116627</v>
      </c>
      <c r="G22" s="122">
        <v>4768734.99</v>
      </c>
      <c r="H22" s="109"/>
      <c r="I22" s="106"/>
      <c r="Q22" s="107"/>
    </row>
    <row r="23" spans="1:17" s="88" customFormat="1" ht="32.25" customHeight="1" thickBot="1">
      <c r="A23" s="104"/>
      <c r="B23" s="126" t="s">
        <v>84</v>
      </c>
      <c r="C23" s="127" t="s">
        <v>91</v>
      </c>
      <c r="D23" s="134" t="s">
        <v>105</v>
      </c>
      <c r="E23" s="122">
        <v>0</v>
      </c>
      <c r="F23" s="131">
        <v>1000</v>
      </c>
      <c r="G23" s="122">
        <v>0</v>
      </c>
      <c r="H23" s="109"/>
      <c r="I23" s="106"/>
      <c r="Q23" s="107"/>
    </row>
    <row r="24" spans="1:17" s="88" customFormat="1" ht="39" customHeight="1" thickBot="1">
      <c r="A24" s="104"/>
      <c r="B24" s="126" t="s">
        <v>85</v>
      </c>
      <c r="C24" s="127" t="s">
        <v>92</v>
      </c>
      <c r="D24" s="134" t="s">
        <v>106</v>
      </c>
      <c r="E24" s="122">
        <v>11230680</v>
      </c>
      <c r="F24" s="131">
        <v>290800</v>
      </c>
      <c r="G24" s="122">
        <v>30000</v>
      </c>
      <c r="H24" s="109"/>
      <c r="I24" s="106"/>
      <c r="Q24" s="107"/>
    </row>
    <row r="25" spans="1:17" s="88" customFormat="1" ht="39" customHeight="1" thickBot="1">
      <c r="A25" s="113"/>
      <c r="B25" s="126" t="s">
        <v>108</v>
      </c>
      <c r="C25" s="127" t="s">
        <v>111</v>
      </c>
      <c r="D25" s="134" t="s">
        <v>114</v>
      </c>
      <c r="E25" s="122">
        <v>18979620</v>
      </c>
      <c r="F25" s="131">
        <v>560000</v>
      </c>
      <c r="G25" s="122">
        <v>0</v>
      </c>
      <c r="H25" s="109"/>
      <c r="I25" s="106"/>
      <c r="Q25" s="107"/>
    </row>
    <row r="26" spans="1:17" s="88" customFormat="1" ht="39" customHeight="1" thickBot="1">
      <c r="A26" s="104"/>
      <c r="B26" s="126" t="s">
        <v>109</v>
      </c>
      <c r="C26" s="127" t="s">
        <v>112</v>
      </c>
      <c r="D26" s="134" t="s">
        <v>115</v>
      </c>
      <c r="E26" s="122">
        <v>0</v>
      </c>
      <c r="F26" s="131">
        <v>560000</v>
      </c>
      <c r="G26" s="122">
        <v>0</v>
      </c>
      <c r="H26" s="109"/>
      <c r="I26" s="106"/>
      <c r="Q26" s="107"/>
    </row>
    <row r="27" spans="1:17" s="88" customFormat="1" ht="39" customHeight="1" thickBot="1">
      <c r="A27" s="104"/>
      <c r="B27" s="126" t="s">
        <v>117</v>
      </c>
      <c r="C27" s="127" t="s">
        <v>116</v>
      </c>
      <c r="D27" s="134" t="s">
        <v>118</v>
      </c>
      <c r="E27" s="122">
        <v>0</v>
      </c>
      <c r="F27" s="131">
        <v>1366514</v>
      </c>
      <c r="G27" s="122">
        <v>329494</v>
      </c>
      <c r="H27" s="109"/>
      <c r="I27" s="106"/>
      <c r="Q27" s="107"/>
    </row>
    <row r="28" spans="1:17" s="88" customFormat="1" ht="39" customHeight="1" thickBot="1">
      <c r="A28" s="104"/>
      <c r="B28" s="126" t="s">
        <v>140</v>
      </c>
      <c r="C28" s="127" t="s">
        <v>130</v>
      </c>
      <c r="D28" s="134" t="s">
        <v>120</v>
      </c>
      <c r="E28" s="122">
        <v>0</v>
      </c>
      <c r="F28" s="131">
        <v>586095</v>
      </c>
      <c r="G28" s="122">
        <v>0</v>
      </c>
      <c r="H28" s="109"/>
      <c r="I28" s="106"/>
      <c r="Q28" s="107"/>
    </row>
    <row r="29" spans="1:17" s="88" customFormat="1" ht="39" customHeight="1" thickBot="1">
      <c r="A29" s="104"/>
      <c r="B29" s="126" t="s">
        <v>141</v>
      </c>
      <c r="C29" s="127" t="s">
        <v>131</v>
      </c>
      <c r="D29" s="134" t="s">
        <v>121</v>
      </c>
      <c r="E29" s="122">
        <v>0</v>
      </c>
      <c r="F29" s="131">
        <v>381084</v>
      </c>
      <c r="G29" s="122">
        <v>224206</v>
      </c>
      <c r="H29" s="109"/>
      <c r="I29" s="106"/>
      <c r="Q29" s="107"/>
    </row>
    <row r="30" spans="1:17" s="88" customFormat="1" ht="39" customHeight="1" thickBot="1">
      <c r="A30" s="104"/>
      <c r="B30" s="126" t="s">
        <v>142</v>
      </c>
      <c r="C30" s="127" t="s">
        <v>132</v>
      </c>
      <c r="D30" s="134" t="s">
        <v>122</v>
      </c>
      <c r="E30" s="122">
        <v>0</v>
      </c>
      <c r="F30" s="131">
        <v>153000</v>
      </c>
      <c r="G30" s="122">
        <v>0</v>
      </c>
      <c r="H30" s="109"/>
      <c r="I30" s="106"/>
      <c r="Q30" s="107"/>
    </row>
    <row r="31" spans="1:17" s="88" customFormat="1" ht="39" customHeight="1" thickBot="1">
      <c r="A31" s="104"/>
      <c r="B31" s="126" t="s">
        <v>143</v>
      </c>
      <c r="C31" s="127" t="s">
        <v>133</v>
      </c>
      <c r="D31" s="134" t="s">
        <v>123</v>
      </c>
      <c r="E31" s="122">
        <v>0</v>
      </c>
      <c r="F31" s="131">
        <v>414840</v>
      </c>
      <c r="G31" s="122">
        <v>0</v>
      </c>
      <c r="H31" s="109"/>
      <c r="I31" s="106"/>
      <c r="Q31" s="107"/>
    </row>
    <row r="32" spans="1:17" s="88" customFormat="1" ht="39" customHeight="1" thickBot="1">
      <c r="A32" s="104"/>
      <c r="B32" s="126" t="s">
        <v>144</v>
      </c>
      <c r="C32" s="127" t="s">
        <v>134</v>
      </c>
      <c r="D32" s="134" t="s">
        <v>124</v>
      </c>
      <c r="E32" s="122">
        <v>1002295</v>
      </c>
      <c r="F32" s="131">
        <v>420316</v>
      </c>
      <c r="G32" s="122">
        <v>0</v>
      </c>
      <c r="H32" s="109"/>
      <c r="I32" s="106"/>
      <c r="Q32" s="107"/>
    </row>
    <row r="33" spans="1:17" s="88" customFormat="1" ht="39" customHeight="1" thickBot="1">
      <c r="A33" s="104"/>
      <c r="B33" s="126" t="s">
        <v>145</v>
      </c>
      <c r="C33" s="127" t="s">
        <v>135</v>
      </c>
      <c r="D33" s="134" t="s">
        <v>125</v>
      </c>
      <c r="E33" s="122">
        <v>796500</v>
      </c>
      <c r="F33" s="131">
        <v>796500</v>
      </c>
      <c r="G33" s="122">
        <v>0</v>
      </c>
      <c r="H33" s="109"/>
      <c r="I33" s="106"/>
      <c r="Q33" s="107"/>
    </row>
    <row r="34" spans="1:17" s="88" customFormat="1" ht="39" customHeight="1" thickBot="1">
      <c r="A34" s="104"/>
      <c r="B34" s="126" t="s">
        <v>146</v>
      </c>
      <c r="C34" s="127" t="s">
        <v>136</v>
      </c>
      <c r="D34" s="134" t="s">
        <v>126</v>
      </c>
      <c r="E34" s="122">
        <v>0</v>
      </c>
      <c r="F34" s="131">
        <v>215095</v>
      </c>
      <c r="G34" s="122">
        <v>0</v>
      </c>
      <c r="H34" s="109"/>
      <c r="I34" s="106"/>
      <c r="Q34" s="107"/>
    </row>
    <row r="35" spans="1:17" s="88" customFormat="1" ht="39" customHeight="1" thickBot="1">
      <c r="A35" s="104"/>
      <c r="B35" s="126" t="s">
        <v>147</v>
      </c>
      <c r="C35" s="127" t="s">
        <v>137</v>
      </c>
      <c r="D35" s="134" t="s">
        <v>127</v>
      </c>
      <c r="E35" s="122">
        <v>0</v>
      </c>
      <c r="F35" s="131">
        <v>232851</v>
      </c>
      <c r="G35" s="122">
        <v>0</v>
      </c>
      <c r="H35" s="109"/>
      <c r="I35" s="106"/>
      <c r="Q35" s="107"/>
    </row>
    <row r="36" spans="1:17" s="88" customFormat="1" ht="39" customHeight="1" thickBot="1">
      <c r="A36" s="104"/>
      <c r="B36" s="126" t="s">
        <v>148</v>
      </c>
      <c r="C36" s="127" t="s">
        <v>138</v>
      </c>
      <c r="D36" s="134" t="s">
        <v>128</v>
      </c>
      <c r="E36" s="122">
        <v>0</v>
      </c>
      <c r="F36" s="131">
        <v>660800</v>
      </c>
      <c r="G36" s="122">
        <v>376940</v>
      </c>
      <c r="H36" s="109"/>
      <c r="I36" s="106"/>
      <c r="Q36" s="107"/>
    </row>
    <row r="37" spans="1:17" s="88" customFormat="1" ht="26.25" customHeight="1">
      <c r="A37" s="104"/>
      <c r="B37" s="128" t="s">
        <v>149</v>
      </c>
      <c r="C37" s="129" t="s">
        <v>139</v>
      </c>
      <c r="D37" s="135" t="s">
        <v>129</v>
      </c>
      <c r="E37" s="123">
        <v>951170</v>
      </c>
      <c r="F37" s="132">
        <v>951170</v>
      </c>
      <c r="G37" s="123">
        <v>951167</v>
      </c>
      <c r="H37" s="109"/>
      <c r="I37" s="106"/>
      <c r="Q37" s="107"/>
    </row>
    <row r="38" spans="2:17" s="114" customFormat="1" ht="23.25" customHeight="1">
      <c r="B38" s="146" t="s">
        <v>151</v>
      </c>
      <c r="C38" s="147"/>
      <c r="D38" s="147"/>
      <c r="E38" s="119">
        <f>SUM(E7:E37)</f>
        <v>120951319.17</v>
      </c>
      <c r="F38" s="119">
        <f>SUM(F7:F37)</f>
        <v>18943825</v>
      </c>
      <c r="G38" s="120">
        <f>SUM(G7:G37)</f>
        <v>83513004.94999999</v>
      </c>
      <c r="H38" s="115"/>
      <c r="I38" s="116"/>
      <c r="J38" s="117"/>
      <c r="K38" s="117"/>
      <c r="O38" s="117"/>
      <c r="P38" s="117"/>
      <c r="Q38" s="118"/>
    </row>
    <row r="39" spans="7:9" ht="12.75">
      <c r="G39" s="87"/>
      <c r="H39" s="105"/>
      <c r="I39" s="106"/>
    </row>
    <row r="40" ht="12.75">
      <c r="I40" s="106"/>
    </row>
  </sheetData>
  <sheetProtection/>
  <mergeCells count="3">
    <mergeCell ref="B1:G2"/>
    <mergeCell ref="B3:G4"/>
    <mergeCell ref="B38:D38"/>
  </mergeCells>
  <printOptions/>
  <pageMargins left="0.5118110236220472" right="0.31496062992125984" top="0.15748031496062992" bottom="0.15748031496062992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Pruebas</cp:lastModifiedBy>
  <cp:lastPrinted>2018-04-17T19:12:29Z</cp:lastPrinted>
  <dcterms:created xsi:type="dcterms:W3CDTF">2014-10-28T05:00:11Z</dcterms:created>
  <dcterms:modified xsi:type="dcterms:W3CDTF">2019-02-12T18:57:49Z</dcterms:modified>
  <cp:category/>
  <cp:version/>
  <cp:contentType/>
  <cp:contentStatus/>
</cp:coreProperties>
</file>